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MantasK\Desktop\"/>
    </mc:Choice>
  </mc:AlternateContent>
  <xr:revisionPtr revIDLastSave="0" documentId="13_ncr:1_{1CF3A775-0DBE-4C3C-82E5-58DCC08C58B4}" xr6:coauthVersionLast="47" xr6:coauthVersionMax="47" xr10:uidLastSave="{00000000-0000-0000-0000-000000000000}"/>
  <bookViews>
    <workbookView xWindow="-120" yWindow="-120" windowWidth="29040" windowHeight="15720" tabRatio="704" firstSheet="8" activeTab="13" xr2:uid="{6BC1EAF5-0D01-43F1-AE22-A39552859E42}"/>
  </bookViews>
  <sheets>
    <sheet name="DKŽ_S1" sheetId="5" r:id="rId1"/>
    <sheet name="DKŽ_S2" sheetId="6" r:id="rId2"/>
    <sheet name="DKŽ_S3" sheetId="7" r:id="rId3"/>
    <sheet name="DKŽ_S4" sheetId="8" r:id="rId4"/>
    <sheet name="DKŽ_S5" sheetId="16" r:id="rId5"/>
    <sheet name="DKŽ_S6" sheetId="17" r:id="rId6"/>
    <sheet name="DKŽ_S7" sheetId="18" r:id="rId7"/>
    <sheet name="DKŽ_S8" sheetId="19" r:id="rId8"/>
    <sheet name="DKŽ_S9" sheetId="20" r:id="rId9"/>
    <sheet name="DKŽ_S10" sheetId="21" r:id="rId10"/>
    <sheet name="DKŽ_S11" sheetId="22" r:id="rId11"/>
    <sheet name="DKŽ_E2" sheetId="15" r:id="rId12"/>
    <sheet name="DKŽ_M" sheetId="1" r:id="rId13"/>
    <sheet name="santrauka" sheetId="3" r:id="rId1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1" i="21" l="1"/>
  <c r="G70" i="21"/>
  <c r="G69" i="21"/>
  <c r="I47" i="19"/>
  <c r="G199" i="6"/>
  <c r="G50" i="6"/>
  <c r="G49" i="6"/>
  <c r="G51" i="6"/>
  <c r="G75" i="6"/>
  <c r="G60" i="6"/>
  <c r="G92" i="15" l="1"/>
  <c r="G55" i="15"/>
  <c r="G13" i="15"/>
  <c r="G14" i="15"/>
  <c r="G174" i="6"/>
  <c r="G179" i="6"/>
  <c r="G37" i="21" l="1"/>
  <c r="G49" i="21"/>
  <c r="G46" i="19"/>
  <c r="G33" i="19"/>
  <c r="G46" i="18"/>
  <c r="G34" i="18"/>
  <c r="G47" i="17"/>
  <c r="G46" i="17"/>
  <c r="G33" i="17"/>
  <c r="G47" i="16"/>
  <c r="G35" i="16"/>
  <c r="G34" i="16"/>
  <c r="G48" i="8"/>
  <c r="G35" i="8"/>
  <c r="G36" i="7"/>
  <c r="G48" i="7"/>
  <c r="G95" i="6"/>
  <c r="G96" i="6"/>
  <c r="G97" i="6"/>
  <c r="G114" i="6"/>
  <c r="G113" i="6"/>
  <c r="G112" i="6"/>
  <c r="G111" i="6"/>
  <c r="G52" i="5"/>
  <c r="G53" i="5"/>
  <c r="G54" i="5"/>
  <c r="G51" i="5"/>
  <c r="G67" i="5"/>
  <c r="G68" i="5"/>
  <c r="G69" i="5"/>
  <c r="G65" i="21"/>
  <c r="G66" i="7"/>
  <c r="G69" i="6"/>
  <c r="G70" i="6"/>
  <c r="G71" i="6"/>
  <c r="G72" i="6"/>
  <c r="G73" i="6"/>
  <c r="G74" i="6"/>
  <c r="G76" i="6"/>
  <c r="G77" i="6"/>
  <c r="G78" i="6"/>
  <c r="G79" i="6"/>
  <c r="G80" i="6"/>
  <c r="G246" i="6"/>
  <c r="G244" i="6"/>
  <c r="G242" i="6"/>
  <c r="G104" i="6"/>
  <c r="G107" i="6"/>
  <c r="G90" i="6"/>
  <c r="G87" i="6"/>
  <c r="G63" i="6"/>
  <c r="I80" i="6" l="1"/>
  <c r="G123" i="15" l="1"/>
  <c r="G86" i="15"/>
  <c r="G49" i="15"/>
  <c r="G49" i="7"/>
  <c r="G42" i="6"/>
  <c r="G43" i="6"/>
  <c r="G151" i="6"/>
  <c r="G125" i="15" l="1"/>
  <c r="G124" i="15"/>
  <c r="G122" i="15"/>
  <c r="G121" i="15"/>
  <c r="G120" i="15"/>
  <c r="G119" i="15"/>
  <c r="G118" i="15"/>
  <c r="G117" i="15"/>
  <c r="G116" i="15"/>
  <c r="G115" i="15"/>
  <c r="G114" i="15"/>
  <c r="G113" i="15"/>
  <c r="G112" i="15"/>
  <c r="G111" i="15"/>
  <c r="G110" i="15"/>
  <c r="G109" i="15"/>
  <c r="G108" i="15"/>
  <c r="G107" i="15"/>
  <c r="G106" i="15"/>
  <c r="G105" i="15"/>
  <c r="G104" i="15"/>
  <c r="G103" i="15"/>
  <c r="G102" i="15"/>
  <c r="G101" i="15"/>
  <c r="G100" i="15"/>
  <c r="G99" i="15"/>
  <c r="G98" i="15"/>
  <c r="G97" i="15"/>
  <c r="G96" i="15"/>
  <c r="G95" i="15"/>
  <c r="G94" i="15"/>
  <c r="G93" i="15"/>
  <c r="G91" i="15"/>
  <c r="G90" i="15"/>
  <c r="G89" i="15"/>
  <c r="G88" i="15"/>
  <c r="G87" i="15"/>
  <c r="G85" i="15"/>
  <c r="G84" i="15"/>
  <c r="G83" i="15"/>
  <c r="G82" i="15"/>
  <c r="G81" i="15"/>
  <c r="G80" i="15"/>
  <c r="G79" i="15"/>
  <c r="G78" i="15"/>
  <c r="G77" i="15"/>
  <c r="G76" i="15"/>
  <c r="G75" i="15"/>
  <c r="G74" i="15"/>
  <c r="G73" i="15"/>
  <c r="G72" i="15"/>
  <c r="G71" i="15"/>
  <c r="G70" i="15"/>
  <c r="G69" i="15"/>
  <c r="G68" i="15"/>
  <c r="G67" i="15"/>
  <c r="G66" i="15"/>
  <c r="G65" i="15"/>
  <c r="G64" i="15"/>
  <c r="G63" i="15"/>
  <c r="G62" i="15"/>
  <c r="G61" i="15"/>
  <c r="G60" i="15"/>
  <c r="G59" i="15"/>
  <c r="G58" i="15"/>
  <c r="G57" i="15"/>
  <c r="G56" i="15"/>
  <c r="G54" i="15"/>
  <c r="G53" i="15"/>
  <c r="G52" i="15"/>
  <c r="G51" i="15"/>
  <c r="G50" i="15"/>
  <c r="G48" i="15"/>
  <c r="G47" i="15"/>
  <c r="G46" i="15"/>
  <c r="G45" i="15"/>
  <c r="G44" i="15"/>
  <c r="G43" i="15"/>
  <c r="G42" i="15"/>
  <c r="G41" i="15"/>
  <c r="G40" i="15"/>
  <c r="G39" i="15"/>
  <c r="G38" i="15"/>
  <c r="G37" i="15"/>
  <c r="G36" i="15"/>
  <c r="G35" i="15"/>
  <c r="G34" i="15"/>
  <c r="G33" i="15"/>
  <c r="G32" i="15"/>
  <c r="G31" i="15"/>
  <c r="G30" i="15"/>
  <c r="G29" i="15"/>
  <c r="G28" i="15"/>
  <c r="G27" i="15"/>
  <c r="G26" i="15"/>
  <c r="G25" i="15"/>
  <c r="G24" i="15"/>
  <c r="G23" i="15"/>
  <c r="G22" i="15"/>
  <c r="G21" i="15"/>
  <c r="G20" i="15"/>
  <c r="G19" i="15"/>
  <c r="G18" i="15"/>
  <c r="G17" i="15"/>
  <c r="G16" i="15"/>
  <c r="G15" i="15"/>
  <c r="G12" i="15"/>
  <c r="G11" i="15"/>
  <c r="G10" i="15"/>
  <c r="G9" i="15"/>
  <c r="G8" i="15"/>
  <c r="G7" i="15"/>
  <c r="G6" i="15"/>
  <c r="E8" i="21"/>
  <c r="E8" i="20"/>
  <c r="E8" i="19"/>
  <c r="E8" i="18"/>
  <c r="E8" i="17"/>
  <c r="E8" i="16"/>
  <c r="E8" i="8"/>
  <c r="E9" i="6"/>
  <c r="I125" i="15" l="1"/>
  <c r="G126" i="15"/>
  <c r="C16" i="3" s="1"/>
  <c r="I123" i="15"/>
  <c r="I49" i="15"/>
  <c r="I86" i="15"/>
  <c r="G8" i="21" l="1"/>
  <c r="G8" i="20"/>
  <c r="G8" i="19"/>
  <c r="G8" i="18"/>
  <c r="G8" i="17"/>
  <c r="G8" i="16"/>
  <c r="G8" i="8"/>
  <c r="G8" i="7"/>
  <c r="G28" i="6"/>
  <c r="G9" i="6"/>
  <c r="G24" i="5"/>
  <c r="G12" i="5"/>
  <c r="G95" i="1" l="1"/>
  <c r="G96" i="1"/>
  <c r="G97" i="1"/>
  <c r="G94" i="1"/>
  <c r="G93" i="1"/>
  <c r="G75" i="1"/>
  <c r="G76" i="1"/>
  <c r="G77" i="1"/>
  <c r="G78" i="1"/>
  <c r="G79" i="1"/>
  <c r="G80" i="1"/>
  <c r="G81" i="1"/>
  <c r="G82" i="1"/>
  <c r="G83" i="1"/>
  <c r="G84" i="1"/>
  <c r="G85" i="1"/>
  <c r="G86" i="1"/>
  <c r="G87" i="1"/>
  <c r="G88" i="1"/>
  <c r="G89" i="1"/>
  <c r="G90" i="1"/>
  <c r="G91" i="1"/>
  <c r="G92" i="1"/>
  <c r="G58" i="1"/>
  <c r="G57" i="1"/>
  <c r="G56" i="1"/>
  <c r="G55" i="1"/>
  <c r="G54" i="1"/>
  <c r="G53" i="1"/>
  <c r="G51" i="1"/>
  <c r="G50" i="1"/>
  <c r="G49" i="1"/>
  <c r="G43" i="1"/>
  <c r="G36" i="1"/>
  <c r="G37" i="1"/>
  <c r="G38" i="1"/>
  <c r="G39" i="1"/>
  <c r="G40" i="1"/>
  <c r="G41" i="1"/>
  <c r="G42" i="1"/>
  <c r="G44" i="1"/>
  <c r="G45" i="1"/>
  <c r="G11" i="22"/>
  <c r="G10" i="22"/>
  <c r="G9" i="22"/>
  <c r="G8" i="22"/>
  <c r="G7" i="22"/>
  <c r="G6" i="22"/>
  <c r="G24" i="21"/>
  <c r="G58" i="21"/>
  <c r="G59" i="21"/>
  <c r="G61" i="21"/>
  <c r="G62" i="21"/>
  <c r="G63" i="21"/>
  <c r="G64" i="21"/>
  <c r="G66" i="21"/>
  <c r="I66" i="21" l="1"/>
  <c r="I51" i="1"/>
  <c r="G12" i="22"/>
  <c r="C15" i="3" s="1"/>
  <c r="I11" i="22"/>
  <c r="I9" i="22"/>
  <c r="I7" i="22"/>
  <c r="I24" i="21"/>
  <c r="G9" i="21"/>
  <c r="G10" i="21"/>
  <c r="G11" i="21"/>
  <c r="G12" i="21"/>
  <c r="G10" i="19"/>
  <c r="G10" i="20"/>
  <c r="G72" i="21"/>
  <c r="G68" i="21"/>
  <c r="G67" i="21"/>
  <c r="G56" i="21"/>
  <c r="G55" i="21"/>
  <c r="G53" i="21"/>
  <c r="G52" i="21"/>
  <c r="G50" i="21"/>
  <c r="G48" i="21"/>
  <c r="G47" i="21"/>
  <c r="G46" i="21"/>
  <c r="G45" i="21"/>
  <c r="G44" i="21"/>
  <c r="G43" i="21"/>
  <c r="G42" i="21"/>
  <c r="G40" i="21"/>
  <c r="G39" i="21"/>
  <c r="G36" i="21"/>
  <c r="G35" i="21"/>
  <c r="G34" i="21"/>
  <c r="G33" i="21"/>
  <c r="G32" i="21"/>
  <c r="G31" i="21"/>
  <c r="G30" i="21"/>
  <c r="G29" i="21"/>
  <c r="G27" i="21"/>
  <c r="G26" i="21"/>
  <c r="G23" i="21"/>
  <c r="G22" i="21"/>
  <c r="G21" i="21"/>
  <c r="G20" i="21"/>
  <c r="G19" i="21"/>
  <c r="G18" i="21"/>
  <c r="G17" i="21"/>
  <c r="G16" i="21"/>
  <c r="G15" i="21"/>
  <c r="G14" i="21"/>
  <c r="G13" i="21"/>
  <c r="G7" i="21"/>
  <c r="G6" i="21"/>
  <c r="G58" i="20"/>
  <c r="G57" i="20"/>
  <c r="G56" i="20"/>
  <c r="G55" i="20"/>
  <c r="G54" i="20"/>
  <c r="G53" i="20"/>
  <c r="G52" i="20"/>
  <c r="G50" i="20"/>
  <c r="G49" i="20"/>
  <c r="G47" i="20"/>
  <c r="G46" i="20"/>
  <c r="G45" i="20"/>
  <c r="G44" i="20"/>
  <c r="G43" i="20"/>
  <c r="G42" i="20"/>
  <c r="G41" i="20"/>
  <c r="G40" i="20"/>
  <c r="G39" i="20"/>
  <c r="G37" i="20"/>
  <c r="G36" i="20"/>
  <c r="G34" i="20"/>
  <c r="G33" i="20"/>
  <c r="G32" i="20"/>
  <c r="G31" i="20"/>
  <c r="G30" i="20"/>
  <c r="G29" i="20"/>
  <c r="G28" i="20"/>
  <c r="G27" i="20"/>
  <c r="G26" i="20"/>
  <c r="G24" i="20"/>
  <c r="G23" i="20"/>
  <c r="G21" i="20"/>
  <c r="G20" i="20"/>
  <c r="G19" i="20"/>
  <c r="G18" i="20"/>
  <c r="G17" i="20"/>
  <c r="G16" i="20"/>
  <c r="G15" i="20"/>
  <c r="G14" i="20"/>
  <c r="G13" i="20"/>
  <c r="G12" i="20"/>
  <c r="G11" i="20"/>
  <c r="G9" i="20"/>
  <c r="G7" i="20"/>
  <c r="G6" i="20"/>
  <c r="G59" i="19"/>
  <c r="G60" i="19"/>
  <c r="G55" i="19"/>
  <c r="G56" i="19"/>
  <c r="G62" i="19"/>
  <c r="G61" i="19"/>
  <c r="G58" i="19"/>
  <c r="G57" i="19"/>
  <c r="G54" i="19"/>
  <c r="G53" i="19"/>
  <c r="G52" i="19"/>
  <c r="G50" i="19"/>
  <c r="G49" i="19"/>
  <c r="G47" i="19"/>
  <c r="G45" i="19"/>
  <c r="G44" i="19"/>
  <c r="G43" i="19"/>
  <c r="G42" i="19"/>
  <c r="G41" i="19"/>
  <c r="G40" i="19"/>
  <c r="G39" i="19"/>
  <c r="G37" i="19"/>
  <c r="G36" i="19"/>
  <c r="G34" i="19"/>
  <c r="G32" i="19"/>
  <c r="G31" i="19"/>
  <c r="G30" i="19"/>
  <c r="G29" i="19"/>
  <c r="G28" i="19"/>
  <c r="G27" i="19"/>
  <c r="G26" i="19"/>
  <c r="G24" i="19"/>
  <c r="G23" i="19"/>
  <c r="G21" i="19"/>
  <c r="G20" i="19"/>
  <c r="G19" i="19"/>
  <c r="G18" i="19"/>
  <c r="G17" i="19"/>
  <c r="G16" i="19"/>
  <c r="G15" i="19"/>
  <c r="G14" i="19"/>
  <c r="G13" i="19"/>
  <c r="G12" i="19"/>
  <c r="G11" i="19"/>
  <c r="G9" i="19"/>
  <c r="G7" i="19"/>
  <c r="G6" i="19"/>
  <c r="G63" i="18"/>
  <c r="G64" i="18"/>
  <c r="G65" i="18"/>
  <c r="G66" i="18"/>
  <c r="G67" i="18"/>
  <c r="G62" i="18"/>
  <c r="G54" i="18"/>
  <c r="G55" i="18"/>
  <c r="G50" i="18"/>
  <c r="G52" i="18"/>
  <c r="G53" i="18"/>
  <c r="G49" i="18"/>
  <c r="G21" i="18"/>
  <c r="G72" i="18"/>
  <c r="G71" i="18"/>
  <c r="G70" i="18"/>
  <c r="G69" i="18"/>
  <c r="G68" i="18"/>
  <c r="G61" i="18"/>
  <c r="G60" i="18"/>
  <c r="G58" i="18"/>
  <c r="G57" i="18"/>
  <c r="G47" i="18"/>
  <c r="G45" i="18"/>
  <c r="G44" i="18"/>
  <c r="G43" i="18"/>
  <c r="G42" i="18"/>
  <c r="G41" i="18"/>
  <c r="G40" i="18"/>
  <c r="G39" i="18"/>
  <c r="G37" i="18"/>
  <c r="G36" i="18"/>
  <c r="G33" i="18"/>
  <c r="G32" i="18"/>
  <c r="G31" i="18"/>
  <c r="G30" i="18"/>
  <c r="G29" i="18"/>
  <c r="G28" i="18"/>
  <c r="G27" i="18"/>
  <c r="G26" i="18"/>
  <c r="G24" i="18"/>
  <c r="G23" i="18"/>
  <c r="G20" i="18"/>
  <c r="G19" i="18"/>
  <c r="G18" i="18"/>
  <c r="G17" i="18"/>
  <c r="G16" i="18"/>
  <c r="G15" i="18"/>
  <c r="G14" i="18"/>
  <c r="G13" i="18"/>
  <c r="G12" i="18"/>
  <c r="G11" i="18"/>
  <c r="G10" i="18"/>
  <c r="G9" i="18"/>
  <c r="G7" i="18"/>
  <c r="G6" i="18"/>
  <c r="G34" i="17"/>
  <c r="G62" i="17"/>
  <c r="G61" i="17"/>
  <c r="G60" i="17"/>
  <c r="G59" i="17"/>
  <c r="G58" i="17"/>
  <c r="G57" i="17"/>
  <c r="G56" i="17"/>
  <c r="G55" i="17"/>
  <c r="G54" i="17"/>
  <c r="G53" i="17"/>
  <c r="G52" i="17"/>
  <c r="G50" i="17"/>
  <c r="G49" i="17"/>
  <c r="G45" i="17"/>
  <c r="G44" i="17"/>
  <c r="G43" i="17"/>
  <c r="G42" i="17"/>
  <c r="G41" i="17"/>
  <c r="G40" i="17"/>
  <c r="G39" i="17"/>
  <c r="G37" i="17"/>
  <c r="G36" i="17"/>
  <c r="G32" i="17"/>
  <c r="G31" i="17"/>
  <c r="G30" i="17"/>
  <c r="G29" i="17"/>
  <c r="G28" i="17"/>
  <c r="G27" i="17"/>
  <c r="G26" i="17"/>
  <c r="G24" i="17"/>
  <c r="G23" i="17"/>
  <c r="G21" i="17"/>
  <c r="G20" i="17"/>
  <c r="G19" i="17"/>
  <c r="G18" i="17"/>
  <c r="G17" i="17"/>
  <c r="G16" i="17"/>
  <c r="G15" i="17"/>
  <c r="G14" i="17"/>
  <c r="G13" i="17"/>
  <c r="G12" i="17"/>
  <c r="G11" i="17"/>
  <c r="G10" i="17"/>
  <c r="G9" i="17"/>
  <c r="G7" i="17"/>
  <c r="G6" i="17"/>
  <c r="G60" i="16"/>
  <c r="G61" i="16"/>
  <c r="G62" i="16"/>
  <c r="G64" i="16"/>
  <c r="G63" i="16"/>
  <c r="G59" i="16"/>
  <c r="G58" i="16"/>
  <c r="G57" i="16"/>
  <c r="G56" i="16"/>
  <c r="G55" i="16"/>
  <c r="G54" i="16"/>
  <c r="G53" i="16"/>
  <c r="G51" i="16"/>
  <c r="G50" i="16"/>
  <c r="G48" i="16"/>
  <c r="G46" i="16"/>
  <c r="G45" i="16"/>
  <c r="G44" i="16"/>
  <c r="G43" i="16"/>
  <c r="G42" i="16"/>
  <c r="G41" i="16"/>
  <c r="G40" i="16"/>
  <c r="G38" i="16"/>
  <c r="G37" i="16"/>
  <c r="G33" i="16"/>
  <c r="G32" i="16"/>
  <c r="G31" i="16"/>
  <c r="G30" i="16"/>
  <c r="G29" i="16"/>
  <c r="G28" i="16"/>
  <c r="G27" i="16"/>
  <c r="G25" i="16"/>
  <c r="G24" i="16"/>
  <c r="G22" i="16"/>
  <c r="I22" i="16" s="1"/>
  <c r="G21" i="16"/>
  <c r="G20" i="16"/>
  <c r="G19" i="16"/>
  <c r="G18" i="16"/>
  <c r="G17" i="16"/>
  <c r="G16" i="16"/>
  <c r="G15" i="16"/>
  <c r="G14" i="16"/>
  <c r="G13" i="16"/>
  <c r="G12" i="16"/>
  <c r="G11" i="16"/>
  <c r="G10" i="16"/>
  <c r="G9" i="16"/>
  <c r="G7" i="16"/>
  <c r="G6" i="16"/>
  <c r="G245" i="6"/>
  <c r="G247" i="6"/>
  <c r="G48" i="6"/>
  <c r="G45" i="6"/>
  <c r="G46" i="6"/>
  <c r="G47" i="6"/>
  <c r="I53" i="20" l="1"/>
  <c r="I47" i="20"/>
  <c r="I52" i="19"/>
  <c r="I47" i="18"/>
  <c r="I47" i="17"/>
  <c r="I48" i="16"/>
  <c r="I61" i="19"/>
  <c r="I21" i="18"/>
  <c r="I52" i="17"/>
  <c r="I52" i="16"/>
  <c r="G65" i="16"/>
  <c r="C9" i="3" s="1"/>
  <c r="I54" i="18"/>
  <c r="I60" i="18"/>
  <c r="I66" i="18"/>
  <c r="I72" i="21"/>
  <c r="I50" i="21"/>
  <c r="I56" i="21"/>
  <c r="G73" i="21"/>
  <c r="C14" i="3" s="1"/>
  <c r="I23" i="21"/>
  <c r="I13" i="21"/>
  <c r="I21" i="20"/>
  <c r="G59" i="20"/>
  <c r="C13" i="3" s="1"/>
  <c r="I58" i="20"/>
  <c r="I11" i="20"/>
  <c r="I11" i="19"/>
  <c r="I21" i="19"/>
  <c r="G63" i="19"/>
  <c r="C12" i="3" s="1"/>
  <c r="I20" i="18"/>
  <c r="G73" i="18"/>
  <c r="C11" i="3" s="1"/>
  <c r="I10" i="18"/>
  <c r="I71" i="18"/>
  <c r="I21" i="17"/>
  <c r="G63" i="17"/>
  <c r="C10" i="3" s="1"/>
  <c r="I61" i="17"/>
  <c r="I11" i="17"/>
  <c r="I62" i="16"/>
  <c r="I21" i="16"/>
  <c r="I11" i="16"/>
  <c r="G99" i="1" l="1"/>
  <c r="G98" i="1"/>
  <c r="G74" i="1"/>
  <c r="G73" i="1"/>
  <c r="G72" i="1"/>
  <c r="G71" i="1"/>
  <c r="G70" i="1"/>
  <c r="G69" i="1"/>
  <c r="G68" i="1"/>
  <c r="G67" i="1"/>
  <c r="G66" i="1"/>
  <c r="G65" i="1"/>
  <c r="G64" i="1"/>
  <c r="G63" i="1"/>
  <c r="G62" i="1"/>
  <c r="G61" i="1"/>
  <c r="G60" i="1"/>
  <c r="G59" i="1"/>
  <c r="G52" i="1"/>
  <c r="G48" i="1"/>
  <c r="G47" i="1"/>
  <c r="G4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61" i="8"/>
  <c r="G60" i="8"/>
  <c r="G59" i="8"/>
  <c r="G58" i="8"/>
  <c r="G57" i="8"/>
  <c r="G56" i="8"/>
  <c r="G55" i="8"/>
  <c r="G54" i="8"/>
  <c r="G53" i="8"/>
  <c r="G51" i="8"/>
  <c r="G50" i="8"/>
  <c r="G47" i="8"/>
  <c r="G46" i="8"/>
  <c r="G45" i="8"/>
  <c r="G44" i="8"/>
  <c r="G43" i="8"/>
  <c r="G42" i="8"/>
  <c r="G41" i="8"/>
  <c r="G40" i="8"/>
  <c r="G38" i="8"/>
  <c r="G37" i="8"/>
  <c r="G34" i="8"/>
  <c r="G33" i="8"/>
  <c r="G32" i="8"/>
  <c r="G31" i="8"/>
  <c r="G30" i="8"/>
  <c r="G29" i="8"/>
  <c r="G28" i="8"/>
  <c r="G27" i="8"/>
  <c r="G25" i="8"/>
  <c r="G24" i="8"/>
  <c r="G22" i="8"/>
  <c r="I22" i="8" s="1"/>
  <c r="G21" i="8"/>
  <c r="G20" i="8"/>
  <c r="G19" i="8"/>
  <c r="G18" i="8"/>
  <c r="G17" i="8"/>
  <c r="G16" i="8"/>
  <c r="G15" i="8"/>
  <c r="G14" i="8"/>
  <c r="G13" i="8"/>
  <c r="G12" i="8"/>
  <c r="G11" i="8"/>
  <c r="G10" i="8"/>
  <c r="G9" i="8"/>
  <c r="G7" i="8"/>
  <c r="G6" i="8"/>
  <c r="G79" i="7"/>
  <c r="G78" i="7"/>
  <c r="G77" i="7"/>
  <c r="G76" i="7"/>
  <c r="G75" i="7"/>
  <c r="G74" i="7"/>
  <c r="G73" i="7"/>
  <c r="G72" i="7"/>
  <c r="G71" i="7"/>
  <c r="G70" i="7"/>
  <c r="G69" i="7"/>
  <c r="G68" i="7"/>
  <c r="G67" i="7"/>
  <c r="G65" i="7"/>
  <c r="G64" i="7"/>
  <c r="G63" i="7"/>
  <c r="G62" i="7"/>
  <c r="G61" i="7"/>
  <c r="G60" i="7"/>
  <c r="G58" i="7"/>
  <c r="G57" i="7"/>
  <c r="G55" i="7"/>
  <c r="G54" i="7"/>
  <c r="G53" i="7"/>
  <c r="G52" i="7"/>
  <c r="G51" i="7"/>
  <c r="G47" i="7"/>
  <c r="G46" i="7"/>
  <c r="G45" i="7"/>
  <c r="G44" i="7"/>
  <c r="G43" i="7"/>
  <c r="G42" i="7"/>
  <c r="G41" i="7"/>
  <c r="G39" i="7"/>
  <c r="G38" i="7"/>
  <c r="G35" i="7"/>
  <c r="G34" i="7"/>
  <c r="G33" i="7"/>
  <c r="G32" i="7"/>
  <c r="G31" i="7"/>
  <c r="G30" i="7"/>
  <c r="G29" i="7"/>
  <c r="G28" i="7"/>
  <c r="G26" i="7"/>
  <c r="G25" i="7"/>
  <c r="I49" i="7" s="1"/>
  <c r="G23" i="7"/>
  <c r="I23" i="7" s="1"/>
  <c r="G22" i="7"/>
  <c r="G21" i="7"/>
  <c r="G20" i="7"/>
  <c r="G19" i="7"/>
  <c r="G18" i="7"/>
  <c r="G17" i="7"/>
  <c r="G16" i="7"/>
  <c r="G15" i="7"/>
  <c r="G14" i="7"/>
  <c r="G13" i="7"/>
  <c r="G12" i="7"/>
  <c r="G11" i="7"/>
  <c r="G10" i="7"/>
  <c r="G9" i="7"/>
  <c r="G7" i="7"/>
  <c r="G6" i="7"/>
  <c r="G248" i="6"/>
  <c r="G243" i="6"/>
  <c r="G241" i="6"/>
  <c r="G240" i="6"/>
  <c r="G239" i="6"/>
  <c r="G238" i="6"/>
  <c r="G237" i="6"/>
  <c r="G236" i="6"/>
  <c r="G235" i="6"/>
  <c r="G234" i="6"/>
  <c r="G233" i="6"/>
  <c r="G232" i="6"/>
  <c r="G231" i="6"/>
  <c r="G230" i="6"/>
  <c r="G229" i="6"/>
  <c r="G228" i="6"/>
  <c r="G227" i="6"/>
  <c r="G226" i="6"/>
  <c r="G225" i="6"/>
  <c r="G224" i="6"/>
  <c r="G223" i="6"/>
  <c r="G222" i="6"/>
  <c r="G221" i="6"/>
  <c r="G220" i="6"/>
  <c r="G219" i="6"/>
  <c r="G218" i="6"/>
  <c r="G217" i="6"/>
  <c r="G216" i="6"/>
  <c r="G215" i="6"/>
  <c r="G214" i="6"/>
  <c r="G213" i="6"/>
  <c r="G212" i="6"/>
  <c r="G211" i="6"/>
  <c r="G210" i="6"/>
  <c r="G209" i="6"/>
  <c r="G208" i="6"/>
  <c r="G207" i="6"/>
  <c r="G206" i="6"/>
  <c r="G205" i="6"/>
  <c r="G204" i="6"/>
  <c r="G203" i="6"/>
  <c r="G202" i="6"/>
  <c r="G201" i="6"/>
  <c r="G200" i="6"/>
  <c r="G198" i="6"/>
  <c r="G197" i="6"/>
  <c r="G196" i="6"/>
  <c r="G195" i="6"/>
  <c r="G194" i="6"/>
  <c r="G193" i="6"/>
  <c r="G192" i="6"/>
  <c r="G191" i="6"/>
  <c r="G190" i="6"/>
  <c r="G189" i="6"/>
  <c r="G188" i="6"/>
  <c r="G187" i="6"/>
  <c r="G186" i="6"/>
  <c r="G185" i="6"/>
  <c r="G184" i="6"/>
  <c r="G183" i="6"/>
  <c r="G182" i="6"/>
  <c r="G181" i="6"/>
  <c r="G180" i="6"/>
  <c r="G178" i="6"/>
  <c r="G177" i="6"/>
  <c r="G176" i="6"/>
  <c r="G175" i="6"/>
  <c r="G173" i="6"/>
  <c r="G172" i="6"/>
  <c r="G171" i="6"/>
  <c r="G170" i="6"/>
  <c r="G169" i="6"/>
  <c r="G168" i="6"/>
  <c r="G167" i="6"/>
  <c r="G166" i="6"/>
  <c r="G165" i="6"/>
  <c r="G164" i="6"/>
  <c r="G163" i="6"/>
  <c r="G162" i="6"/>
  <c r="G161" i="6"/>
  <c r="G160" i="6"/>
  <c r="G159" i="6"/>
  <c r="G158" i="6"/>
  <c r="G157" i="6"/>
  <c r="G156" i="6"/>
  <c r="G155" i="6"/>
  <c r="G154" i="6"/>
  <c r="G153" i="6"/>
  <c r="G152" i="6"/>
  <c r="G150" i="6"/>
  <c r="G149" i="6"/>
  <c r="G148" i="6"/>
  <c r="G147" i="6"/>
  <c r="G146" i="6"/>
  <c r="G145" i="6"/>
  <c r="G144" i="6"/>
  <c r="G143" i="6"/>
  <c r="G142" i="6"/>
  <c r="G141" i="6"/>
  <c r="G139" i="6"/>
  <c r="G138" i="6"/>
  <c r="G136" i="6"/>
  <c r="G135" i="6"/>
  <c r="G133" i="6"/>
  <c r="G132" i="6"/>
  <c r="G131" i="6"/>
  <c r="G130" i="6"/>
  <c r="G129" i="6"/>
  <c r="G128" i="6"/>
  <c r="G126" i="6"/>
  <c r="G125" i="6"/>
  <c r="G123" i="6"/>
  <c r="G122" i="6"/>
  <c r="G121" i="6"/>
  <c r="G120" i="6"/>
  <c r="G119" i="6"/>
  <c r="G117" i="6"/>
  <c r="G116" i="6"/>
  <c r="G110" i="6"/>
  <c r="G109" i="6"/>
  <c r="G108" i="6"/>
  <c r="G106" i="6"/>
  <c r="G105" i="6"/>
  <c r="G103" i="6"/>
  <c r="G102" i="6"/>
  <c r="G100" i="6"/>
  <c r="G99" i="6"/>
  <c r="G94" i="6"/>
  <c r="G93" i="6"/>
  <c r="G92" i="6"/>
  <c r="G91" i="6"/>
  <c r="G89" i="6"/>
  <c r="G88" i="6"/>
  <c r="G86" i="6"/>
  <c r="G85" i="6"/>
  <c r="G83" i="6"/>
  <c r="G82" i="6"/>
  <c r="G68" i="6"/>
  <c r="G67" i="6"/>
  <c r="G66" i="6"/>
  <c r="G65" i="6"/>
  <c r="G64" i="6"/>
  <c r="G62" i="6"/>
  <c r="G61" i="6"/>
  <c r="G59" i="6"/>
  <c r="G58" i="6"/>
  <c r="G57" i="6"/>
  <c r="G56" i="6"/>
  <c r="G55" i="6"/>
  <c r="G54" i="6"/>
  <c r="G53" i="6"/>
  <c r="G52" i="6"/>
  <c r="G44" i="6"/>
  <c r="G41" i="6"/>
  <c r="G40" i="6"/>
  <c r="G39" i="6"/>
  <c r="G38" i="6"/>
  <c r="G37" i="6"/>
  <c r="G36" i="6"/>
  <c r="G35" i="6"/>
  <c r="G34" i="6"/>
  <c r="G33" i="6"/>
  <c r="G32" i="6"/>
  <c r="G31" i="6"/>
  <c r="G30" i="6"/>
  <c r="G29" i="6"/>
  <c r="G27" i="6"/>
  <c r="G26" i="6"/>
  <c r="G25" i="6"/>
  <c r="G24" i="6"/>
  <c r="G23" i="6"/>
  <c r="G22" i="6"/>
  <c r="G21" i="6"/>
  <c r="G20" i="6"/>
  <c r="G19" i="6"/>
  <c r="G18" i="6"/>
  <c r="G17" i="6"/>
  <c r="G16" i="6"/>
  <c r="G15" i="6"/>
  <c r="G14" i="6"/>
  <c r="G13" i="6"/>
  <c r="G12" i="6"/>
  <c r="G11" i="6"/>
  <c r="G10" i="6"/>
  <c r="G8" i="6"/>
  <c r="G7" i="6"/>
  <c r="G6" i="6"/>
  <c r="G87" i="5"/>
  <c r="I87" i="5" s="1"/>
  <c r="G86" i="5"/>
  <c r="G85" i="5"/>
  <c r="G84" i="5"/>
  <c r="G83" i="5"/>
  <c r="G82" i="5"/>
  <c r="G81" i="5"/>
  <c r="G80" i="5"/>
  <c r="G79" i="5"/>
  <c r="G78" i="5"/>
  <c r="G77" i="5"/>
  <c r="G76" i="5"/>
  <c r="G75" i="5"/>
  <c r="G74" i="5"/>
  <c r="G72" i="5"/>
  <c r="G71" i="5"/>
  <c r="G66" i="5"/>
  <c r="G65" i="5"/>
  <c r="G64" i="5"/>
  <c r="G63" i="5"/>
  <c r="G62" i="5"/>
  <c r="G61" i="5"/>
  <c r="G60" i="5"/>
  <c r="G59" i="5"/>
  <c r="G57" i="5"/>
  <c r="G56" i="5"/>
  <c r="G50" i="5"/>
  <c r="G49" i="5"/>
  <c r="G48" i="5"/>
  <c r="G47" i="5"/>
  <c r="G46" i="5"/>
  <c r="G45" i="5"/>
  <c r="G44" i="5"/>
  <c r="G42" i="5"/>
  <c r="G41" i="5"/>
  <c r="G39" i="5"/>
  <c r="G38" i="5"/>
  <c r="G37" i="5"/>
  <c r="G36" i="5"/>
  <c r="G35" i="5"/>
  <c r="G34" i="5"/>
  <c r="G33" i="5"/>
  <c r="G32" i="5"/>
  <c r="G31" i="5"/>
  <c r="G30" i="5"/>
  <c r="G29" i="5"/>
  <c r="G28" i="5"/>
  <c r="G27" i="5"/>
  <c r="G26" i="5"/>
  <c r="G25" i="5"/>
  <c r="G23" i="5"/>
  <c r="G22" i="5"/>
  <c r="G21" i="5"/>
  <c r="G20" i="5"/>
  <c r="G19" i="5"/>
  <c r="G18" i="5"/>
  <c r="G17" i="5"/>
  <c r="G16" i="5"/>
  <c r="G15" i="5"/>
  <c r="G14" i="5"/>
  <c r="G13" i="5"/>
  <c r="G11" i="5"/>
  <c r="G10" i="5"/>
  <c r="G9" i="5"/>
  <c r="I48" i="8" l="1"/>
  <c r="I65" i="7"/>
  <c r="I51" i="6"/>
  <c r="I86" i="5"/>
  <c r="I73" i="5"/>
  <c r="I69" i="5"/>
  <c r="I180" i="6"/>
  <c r="I61" i="8"/>
  <c r="I54" i="8"/>
  <c r="G80" i="7"/>
  <c r="C7" i="3" s="1"/>
  <c r="I77" i="7"/>
  <c r="I22" i="7"/>
  <c r="I147" i="6"/>
  <c r="I206" i="6"/>
  <c r="I68" i="6"/>
  <c r="G249" i="6"/>
  <c r="C6" i="3" s="1"/>
  <c r="I133" i="6"/>
  <c r="I38" i="5"/>
  <c r="I99" i="1"/>
  <c r="G100" i="1"/>
  <c r="C18" i="3" s="1"/>
  <c r="I48" i="1"/>
  <c r="I21" i="8"/>
  <c r="I11" i="8"/>
  <c r="G62" i="8"/>
  <c r="C8" i="3" s="1"/>
  <c r="I54" i="7"/>
  <c r="I62" i="7"/>
  <c r="I12" i="7"/>
  <c r="I114" i="6"/>
  <c r="I248" i="6"/>
  <c r="I153" i="6"/>
  <c r="I123" i="6"/>
  <c r="I172" i="6"/>
  <c r="I168" i="6"/>
  <c r="G88" i="5"/>
  <c r="C5" i="3" s="1"/>
  <c r="I27" i="5"/>
  <c r="I39" i="5"/>
  <c r="C19" i="3" l="1"/>
</calcChain>
</file>

<file path=xl/sharedStrings.xml><?xml version="1.0" encoding="utf-8"?>
<sst xmlns="http://schemas.openxmlformats.org/spreadsheetml/2006/main" count="4345" uniqueCount="930">
  <si>
    <t>11 priedas</t>
  </si>
  <si>
    <t>DARBŲK KIEKIŲ ŽINIARAŠČIAI IR JŲ SANTRAUKA</t>
  </si>
  <si>
    <t>Magistralinio kelio A14 Vilnius‒Utena ruožo nuo 64,332 iki 79,510 km kapitalinis remontas</t>
  </si>
  <si>
    <t>NR. 1 – SUSISIEKIMO DALIS</t>
  </si>
  <si>
    <t>Darbų kiekių žiniaraštis Nr. S.1 - A14 kelio ruožas nuo 64,332 iki 64,700 km</t>
  </si>
  <si>
    <t>Skyrius</t>
  </si>
  <si>
    <t>Eilės Nr.</t>
  </si>
  <si>
    <t>Darbo pavadinimas, aprašymas</t>
  </si>
  <si>
    <t>Mato vnt.</t>
  </si>
  <si>
    <t>Kiekis</t>
  </si>
  <si>
    <r>
      <t xml:space="preserve">Vieneto kaina, Eur be PVM  </t>
    </r>
    <r>
      <rPr>
        <b/>
        <sz val="11"/>
        <color rgb="FFFF0000"/>
        <rFont val="Times New Roman"/>
        <family val="1"/>
        <charset val="186"/>
      </rPr>
      <t>(pildo Tiekėjas)</t>
    </r>
  </si>
  <si>
    <t>Iš viso, Eur be PVM</t>
  </si>
  <si>
    <t>1. Paruošiamieji darbai</t>
  </si>
  <si>
    <t>1.1</t>
  </si>
  <si>
    <t>Kelio ašinės linijos ir kelio juostos nužymėjimas</t>
  </si>
  <si>
    <t>km</t>
  </si>
  <si>
    <t>1.2</t>
  </si>
  <si>
    <t>Važiuojamosios dalies betono plokščių dangos išardymas (1918,0 m2, hvid - 0,203 m)</t>
  </si>
  <si>
    <t>t</t>
  </si>
  <si>
    <t>1.3</t>
  </si>
  <si>
    <t xml:space="preserve">Asfalto dangos išardymas/nufrezavimas (frezuojant dangas iki 0,08 m, 698,0 m2), pakrovimas ir išvežimas į rangovo pasirinktą vietą  </t>
  </si>
  <si>
    <t>1.4</t>
  </si>
  <si>
    <t>Grįžtamosios medžiagos (išardytas asfaltas) (≥5,99 Eur be PVM/t) 
(įvertinama su minuso ženklu, atitinkamai mažėja pasiūlymo kaina; medžiagos atiteks rangovui)</t>
  </si>
  <si>
    <t>1.5</t>
  </si>
  <si>
    <t>Cementu stabilizuoto smėlio sluoksnio išardymas (1918,0 m2, hvid - 0,30 m), pakrovimas ir išvežimas į rangovo pasirinktą vietą</t>
  </si>
  <si>
    <t>1.6</t>
  </si>
  <si>
    <t>Kelio ženklų skydų demontavimas nuo vienstiebių atramų ir išvežimas į laikiną sandėliavimo vietą</t>
  </si>
  <si>
    <t>vnt.</t>
  </si>
  <si>
    <t>1.7</t>
  </si>
  <si>
    <t>Kelio ženklų vienstiebių atramų demontavimas ir išvežimas į laikiną sandėliavimo vietą</t>
  </si>
  <si>
    <t>1.8</t>
  </si>
  <si>
    <t>Kelio ženklų skydų demontavimas nuo dvistiebių atramų ir išvežimas į laikiną sandėliavimo vietą</t>
  </si>
  <si>
    <t>1.9</t>
  </si>
  <si>
    <t>Kelio ženklų dvistiebių atramų demontavimas ir išvežimas į laikiną sandėliavimo vietą</t>
  </si>
  <si>
    <t>1.10</t>
  </si>
  <si>
    <t>Kelio ženklų skydų demontavimas nuo tristiebių atramų ir išvežimas į laikiną sandėliavimo vietą</t>
  </si>
  <si>
    <t>1.11</t>
  </si>
  <si>
    <t>Kelio ženklų triistiebių atramų demontavimas ir išvežimas į laikiną sandėliavimo vietą</t>
  </si>
  <si>
    <t>1.12</t>
  </si>
  <si>
    <t>Esamų kelio atitvarų išardymas, pakrovimas ir išvežimas į laikinas sandėliavimo vietą</t>
  </si>
  <si>
    <t>m</t>
  </si>
  <si>
    <t>1.13</t>
  </si>
  <si>
    <t>Signalinių stulpelių demontavimas, pakrovimas ir išvežimas į rangovo pasirinktą utilizavimo sandėliavimo vietą</t>
  </si>
  <si>
    <t>1.14</t>
  </si>
  <si>
    <r>
      <t xml:space="preserve">Demontuotų saugaus eismo priemonių pakrovimas ir išvežimas į Statytojo nurodytą sandėliavimo vietą </t>
    </r>
    <r>
      <rPr>
        <i/>
        <sz val="11"/>
        <rFont val="Times New Roman"/>
        <family val="1"/>
        <charset val="186"/>
      </rPr>
      <t>(žiūrėti žiniaraščio priedą dėl išvežimo)</t>
    </r>
  </si>
  <si>
    <t>1.15</t>
  </si>
  <si>
    <t xml:space="preserve">Medžių &lt;Ø16 cm kirtimas, kelmų pašalinimas ir išvežimas į rangovo pasirinktą vietą  </t>
  </si>
  <si>
    <t>1.16</t>
  </si>
  <si>
    <r>
      <t xml:space="preserve">Grįžtamosios medžiagos – susandėliuota mediena – </t>
    </r>
    <r>
      <rPr>
        <b/>
        <i/>
        <sz val="11"/>
        <rFont val="Times New Roman"/>
        <family val="1"/>
        <charset val="186"/>
      </rPr>
      <t>10 vnt.</t>
    </r>
    <r>
      <rPr>
        <i/>
        <sz val="11"/>
        <rFont val="Times New Roman"/>
        <family val="1"/>
        <charset val="186"/>
      </rPr>
      <t xml:space="preserve"> (kainą pateikia rangovas, įvertinęs medienos būklę: ≥0,00 Eur – kai mediena menkavertė ir skirta utilizavimui, t. y., vertinama, kiek kainuos utilizavimo išlaidos įrašant kainą su pliuso ženklu. &lt;0,00 Eur – kai mediena nėra menkavertė ir gali būti parduota, t. y., nurodoma kaina su minuso ženklu)</t>
    </r>
  </si>
  <si>
    <t>kompl.</t>
  </si>
  <si>
    <t>1.17</t>
  </si>
  <si>
    <t xml:space="preserve">Vidutinio tankumo medyno kirtimas ir išvežimas į rangovo pasirinktą vietą  </t>
  </si>
  <si>
    <t>m²</t>
  </si>
  <si>
    <t>1.18</t>
  </si>
  <si>
    <t xml:space="preserve">Vidutinio tankumo krūmų pašalinimas mechanizuotu būdu ir išvežimas į rangovo pasirinktą vietą </t>
  </si>
  <si>
    <t>1.19</t>
  </si>
  <si>
    <t>Iš viso skyriuje 1, 
Eur be PVM</t>
  </si>
  <si>
    <t>2. Žemės darbai</t>
  </si>
  <si>
    <t>2.1</t>
  </si>
  <si>
    <t>Dirvožemio sluoksnio kasimas ekskavatoriais, pakrovimas į autosavivarčius, pervežimas į laikinas sandėliavimo aikšteles ir darbas sąvartoje</t>
  </si>
  <si>
    <t>m³</t>
  </si>
  <si>
    <t>2.2</t>
  </si>
  <si>
    <t xml:space="preserve">Dirvožemio sluoksnio kasimas ekskavatoriais, pakrovimas į autosavivarčius, pervežimas į rangovo pasirinktą vietą  </t>
  </si>
  <si>
    <t>2.3</t>
  </si>
  <si>
    <t>Esamo F1-F2 grunto kasimas ekskavatoriais, grunto pakrovimas ir pervežimas į pylimų vietas ir pylimų įrengimas</t>
  </si>
  <si>
    <t>2.4</t>
  </si>
  <si>
    <t>Esamo F1-F2 grunto kasimas ekskavatoriais, grunto pakrovimas ir pervežimas į pakopų įrengimo vietas ir pakopų įrengimas</t>
  </si>
  <si>
    <t>2.5</t>
  </si>
  <si>
    <t xml:space="preserve">Esamo F1-F2 grunto kasimas ekskavatoriais, grunto pakrovimas ir pervežimas į rangovo pasirinktą vietą </t>
  </si>
  <si>
    <t>2.6</t>
  </si>
  <si>
    <t>2.7</t>
  </si>
  <si>
    <t>2.8</t>
  </si>
  <si>
    <t>Neaustinės geotekstilės gruntų atskyrimui ir filtravimui įrengimas</t>
  </si>
  <si>
    <t>2.9</t>
  </si>
  <si>
    <t>2.10</t>
  </si>
  <si>
    <t>2.11</t>
  </si>
  <si>
    <t xml:space="preserve">Šlaitų ir griovio dugno planiravimas mechanizuotu būdu </t>
  </si>
  <si>
    <t>2.12</t>
  </si>
  <si>
    <t xml:space="preserve">Šlaitų ir griovio dugno planiravimas rankiniu būdu </t>
  </si>
  <si>
    <t>2.13</t>
  </si>
  <si>
    <t>Šlaitų ir teritorijų šalia padengimas dirvožemiu ir apsėjimas veja, h=0,10 m</t>
  </si>
  <si>
    <t>Iš viso skyriuje 2, 
Eur be PVM</t>
  </si>
  <si>
    <t>3. Griovių ir šlaitų tvirtinimai</t>
  </si>
  <si>
    <t>3.1</t>
  </si>
  <si>
    <t>Griovių tvirtinimas žvirgždo skalda fr. 16/32, h - 0,10 m</t>
  </si>
  <si>
    <t>Iš viso skyriuje 3, 
Eur be PVM</t>
  </si>
  <si>
    <t>4. Kelio dangos konstrukcija 
(I dangos konstrukcijos variantas)</t>
  </si>
  <si>
    <t>4.1</t>
  </si>
  <si>
    <t>Apsauginis šalčiui atsparus sluoksnis (h≥0,63 m):</t>
  </si>
  <si>
    <r>
      <rPr>
        <b/>
        <sz val="11"/>
        <color rgb="FFFF0000"/>
        <rFont val="Times New Roman"/>
        <family val="1"/>
        <charset val="186"/>
      </rPr>
      <t xml:space="preserve">Pastaba: </t>
    </r>
    <r>
      <rPr>
        <sz val="11"/>
        <color rgb="FFFF0000"/>
        <rFont val="Times New Roman"/>
        <family val="1"/>
        <charset val="186"/>
      </rPr>
      <t xml:space="preserve">Tiekėjas pildo pasirinktinai I arba II dangos konstrukcijos variantą.
Be to,* pažymėtose eilutėse Tiekėjas pasirinktinai įsivertina </t>
    </r>
    <r>
      <rPr>
        <b/>
        <sz val="11"/>
        <color rgb="FFFF0000"/>
        <rFont val="Times New Roman"/>
        <family val="1"/>
      </rPr>
      <t>tik vieną</t>
    </r>
    <r>
      <rPr>
        <sz val="11"/>
        <color rgb="FFFF0000"/>
        <rFont val="Times New Roman"/>
        <family val="1"/>
        <charset val="186"/>
      </rPr>
      <t xml:space="preserve"> darbų eilutę (visas sluoksnis rengiamas naujai </t>
    </r>
    <r>
      <rPr>
        <b/>
        <sz val="11"/>
        <color rgb="FFFF0000"/>
        <rFont val="Times New Roman"/>
        <family val="1"/>
      </rPr>
      <t>arba</t>
    </r>
    <r>
      <rPr>
        <sz val="11"/>
        <color rgb="FFFF0000"/>
        <rFont val="Times New Roman"/>
        <family val="1"/>
        <charset val="186"/>
      </rPr>
      <t xml:space="preserve"> panaudojama ≤30% betono skaldos)</t>
    </r>
  </si>
  <si>
    <t>4.1.1</t>
  </si>
  <si>
    <r>
      <t>Apsauginio šalčiui atsparaus sluoksnio įrengimas (h≥0,63 m)* (</t>
    </r>
    <r>
      <rPr>
        <b/>
        <i/>
        <sz val="11"/>
        <rFont val="Times New Roman"/>
        <family val="1"/>
        <charset val="186"/>
      </rPr>
      <t>jeigu užpildoma poziciją 4.1.1, tuomet pozicija  4.1.2 nepildoma</t>
    </r>
    <r>
      <rPr>
        <sz val="11"/>
        <rFont val="Times New Roman"/>
        <family val="1"/>
        <charset val="186"/>
      </rPr>
      <t>).</t>
    </r>
  </si>
  <si>
    <t>4.1.2</t>
  </si>
  <si>
    <t>Apsauginio šalčiui atsparaus sluoksnio įrengimas (h≥0,63 m), panaudojant ≤30% betono skaldos*</t>
  </si>
  <si>
    <t>4.2</t>
  </si>
  <si>
    <t>Skaldos pagrindo sluoksnis iš nesurištų mineralinių medžiagų mišinio fr. 0/45, h=0,20 m:</t>
  </si>
  <si>
    <t>4.2.1</t>
  </si>
  <si>
    <r>
      <t>Skaldos pagrindo sluoksnio iš nesurištų mineralinių medžiagų mišinio 0/45 įrengimas, h=0,20 m* (</t>
    </r>
    <r>
      <rPr>
        <b/>
        <i/>
        <sz val="11"/>
        <rFont val="Times New Roman"/>
        <family val="1"/>
        <charset val="186"/>
      </rPr>
      <t>jeigu užpildoma poziciją 4.2.1, tuomet pozicija 4.2.2 nepildoma</t>
    </r>
    <r>
      <rPr>
        <sz val="11"/>
        <rFont val="Times New Roman"/>
        <family val="1"/>
        <charset val="186"/>
      </rPr>
      <t>)</t>
    </r>
  </si>
  <si>
    <t>4.2.2</t>
  </si>
  <si>
    <t>Skaldos pagrindo sluoksnio iš nesurištų mineralinių medžiagų mišinio 0/45 įrengimas, h=0,20 m), panaudojant ≤30% betono skaldos*</t>
  </si>
  <si>
    <t>4.3</t>
  </si>
  <si>
    <t xml:space="preserve">Asfalto pagrindo sluoksnio įrengimas iš mišinio AC 22 PS (su kelių bitumu 50/70), h=0,10 m </t>
  </si>
  <si>
    <t>4.4</t>
  </si>
  <si>
    <t>Dangos pagruntavimas panaudojant bituminę emulsiją C60BP4-S 200 g/m²</t>
  </si>
  <si>
    <t>4.5</t>
  </si>
  <si>
    <t>Apatinio asfalto sluoksnio įrengimas iš mišinio AC 22 AS (su kelių bitumu 50/70), h=0,08 m</t>
  </si>
  <si>
    <t>4.6</t>
  </si>
  <si>
    <t>Dangos pagruntavimas panaudojant bituminę emulsiją C60BP4-S 300 g/m²</t>
  </si>
  <si>
    <t>4.7</t>
  </si>
  <si>
    <t>Viršutinio asfalto sluoksnio įrengimas iš mišinio SMA 11 S (su PMB 45/80-55), h=0,04 m</t>
  </si>
  <si>
    <t>4.8</t>
  </si>
  <si>
    <t>Šiurkštinimas skaldyta mineraline medžiaga fr. 2/5, 1,5 kg/m²</t>
  </si>
  <si>
    <t>4. Kelio dangos konstrukcija 
(II dangos konstrukcijos variantas)</t>
  </si>
  <si>
    <t>Šalčiui nejautrių medžiagų sluoksnis (h≥0,53 m):</t>
  </si>
  <si>
    <r>
      <t>Šalčiui nejautrių medžiagų sluoksnio įrengimas (h≥0,53 m)* (</t>
    </r>
    <r>
      <rPr>
        <b/>
        <i/>
        <sz val="11"/>
        <rFont val="Times New Roman"/>
        <family val="1"/>
        <charset val="186"/>
      </rPr>
      <t>jeigu užpildoma pozicija 4.1.1, tuomet pozicija 4.1.2 nepildoma</t>
    </r>
    <r>
      <rPr>
        <sz val="11"/>
        <rFont val="Times New Roman"/>
        <family val="1"/>
        <charset val="186"/>
      </rPr>
      <t>)</t>
    </r>
  </si>
  <si>
    <t>Šalčiui nejautrių medžiagų sluoksnio įrengimas (h≥0,53 m), panaudojant ≤30% betono skaldos*</t>
  </si>
  <si>
    <t>Skaldos pagrindo sluoksnis iš nesurištų mineralinių medžiagų mišinio fr. 0/45, h=0,30 m</t>
  </si>
  <si>
    <r>
      <t>Skaldos pagrindo sluoksnio iš nesurištų mineralinių medžiagų mišinio 0/45 įrengimas, h=0,30 m* (</t>
    </r>
    <r>
      <rPr>
        <b/>
        <i/>
        <sz val="11"/>
        <rFont val="Times New Roman"/>
        <family val="1"/>
        <charset val="186"/>
      </rPr>
      <t>jeigu užpildoma pozicija 4.2.1, tuomet pozicija 4.2.2 nepildoma</t>
    </r>
    <r>
      <rPr>
        <sz val="11"/>
        <rFont val="Times New Roman"/>
        <family val="1"/>
        <charset val="186"/>
      </rPr>
      <t>)</t>
    </r>
  </si>
  <si>
    <t>Skaldos pagrindo sluoksnio iš nesurištų mineralinių medžiagų mišinio 0/45 įrengimas, h=0,30 m), panaudojant ≤30% betono skaldos*</t>
  </si>
  <si>
    <t>Iš viso skyriuje 4, 
Eur be PVM</t>
  </si>
  <si>
    <t>5. Kelkraščių įrengimas</t>
  </si>
  <si>
    <t>5.1</t>
  </si>
  <si>
    <t>Apatinis kelkraščio sluoksnis iš užpilamo grunto:</t>
  </si>
  <si>
    <r>
      <rPr>
        <b/>
        <sz val="11"/>
        <color rgb="FFFF0000"/>
        <rFont val="Times New Roman"/>
        <family val="1"/>
      </rPr>
      <t>Pastaba:</t>
    </r>
    <r>
      <rPr>
        <sz val="11"/>
        <color rgb="FFFF0000"/>
        <rFont val="Times New Roman"/>
        <family val="1"/>
        <charset val="186"/>
      </rPr>
      <t xml:space="preserve">
* pažymėtose eilutėse Tiekėjas pasirinktinai įsivertina </t>
    </r>
    <r>
      <rPr>
        <b/>
        <sz val="11"/>
        <color rgb="FFFF0000"/>
        <rFont val="Times New Roman"/>
        <family val="1"/>
      </rPr>
      <t>tik vieną</t>
    </r>
    <r>
      <rPr>
        <sz val="11"/>
        <color rgb="FFFF0000"/>
        <rFont val="Times New Roman"/>
        <family val="1"/>
        <charset val="186"/>
      </rPr>
      <t xml:space="preserve"> darbų eilutę (visas sluoksnis rengiamas naujai </t>
    </r>
    <r>
      <rPr>
        <b/>
        <sz val="11"/>
        <color rgb="FFFF0000"/>
        <rFont val="Times New Roman"/>
        <family val="1"/>
      </rPr>
      <t>arba</t>
    </r>
    <r>
      <rPr>
        <sz val="11"/>
        <color rgb="FFFF0000"/>
        <rFont val="Times New Roman"/>
        <family val="1"/>
        <charset val="186"/>
      </rPr>
      <t xml:space="preserve"> panaudojama ≤30% betono skaldos)</t>
    </r>
  </si>
  <si>
    <t>5.1.1</t>
  </si>
  <si>
    <r>
      <t>Apatinio kelkraščio sluoksnio įrengimas iš užpilamo grunto ŽB, ŽG, ŽP, ŽD, ŽM, SB, SG, SP, SD, SM* (</t>
    </r>
    <r>
      <rPr>
        <b/>
        <i/>
        <sz val="11"/>
        <rFont val="Times New Roman"/>
        <family val="1"/>
        <charset val="186"/>
      </rPr>
      <t>jeigu užpildoma pozicija 5.1.1, tuomet pozicija 5.1.2 nepildoma</t>
    </r>
    <r>
      <rPr>
        <sz val="11"/>
        <rFont val="Times New Roman"/>
        <family val="1"/>
        <charset val="186"/>
      </rPr>
      <t>)</t>
    </r>
  </si>
  <si>
    <t>5.1.2</t>
  </si>
  <si>
    <t>Apatinio kelkraščio sluoksnio įrengimas iš užpilamo grunto ŽB, ŽG, ŽP, ŽD, ŽM, SB, SG, SP, SD, SM, panaudojant ≤30% betono skaldos*</t>
  </si>
  <si>
    <t>5.2</t>
  </si>
  <si>
    <t>Viršutinis kelkraščio sluoksnis:</t>
  </si>
  <si>
    <t>5.2.1</t>
  </si>
  <si>
    <t>5.2.2</t>
  </si>
  <si>
    <t>Iš viso skyriuje 5, 
Eur be PVM</t>
  </si>
  <si>
    <t>6. Kelio apstatymas ir saugaus eismo organizavimas</t>
  </si>
  <si>
    <t>6.1</t>
  </si>
  <si>
    <t>Kelio ženklų vienstiebių metalinių atramų (d=76,1/2,0 mm) pastatymas</t>
  </si>
  <si>
    <t>6.2</t>
  </si>
  <si>
    <t>Kelio ženklų skydų ant vienstiebių metalinių atramų sumontavimas</t>
  </si>
  <si>
    <t>6.3</t>
  </si>
  <si>
    <t>Kelio ženklų dvistiebių metalinių atramų (d=76,1/2,0 mm) pastatymas</t>
  </si>
  <si>
    <t>6.4</t>
  </si>
  <si>
    <t>Kelio ženklų skydų ant dvistiebių metalinių atramų sumontavimas</t>
  </si>
  <si>
    <t>6.5</t>
  </si>
  <si>
    <t>A grupės signalinių stulpelių pastatymas</t>
  </si>
  <si>
    <t>6.6</t>
  </si>
  <si>
    <t>Ženklinimo tipas 1.1 (linijos plotis 0,12 m) siaura ištisinė linija ištisinė linija, frezuota triukšmo juosta (iš polimerinių medžiagų)</t>
  </si>
  <si>
    <t>6.7</t>
  </si>
  <si>
    <t>Ženklinimo tipas 1.2 (linijos plotis 0,25 m) plati ištisinė linija, (iš polimerinių medžiagų)</t>
  </si>
  <si>
    <t>6.8</t>
  </si>
  <si>
    <t>Ženklinimo tipas 1.15.1 užbrūkšniuotas plotas (iš polimerinių medžiagų)</t>
  </si>
  <si>
    <t>6.9</t>
  </si>
  <si>
    <t>6.10</t>
  </si>
  <si>
    <t>6.11</t>
  </si>
  <si>
    <t>Iš viso skyriuje 6, 
Eur be PVM</t>
  </si>
  <si>
    <t>7. Kiti darbai</t>
  </si>
  <si>
    <t>7.2</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</si>
  <si>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</si>
  <si>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Iš viso skyriuje 7, 
Eur be PVM</t>
  </si>
  <si>
    <t>IŠ VISO ŽINIARAŠTYJE S.1, EUR BE PVM</t>
  </si>
  <si>
    <t>Darbų kiekių žiniaraštis Nr. S.2 - A14 kelio ruožas nuo 64,700 iki 79,510 km</t>
  </si>
  <si>
    <t>Važiuojamosios dalies betono plokščių dangos išardymas (111029,0 m2, hvid - 0,203 m)</t>
  </si>
  <si>
    <r>
      <t xml:space="preserve">Asfalto dangos išardymas/nufrezavimas (frezuojant dangas iki 0,08 m, 39385,5 m2), pakrovimas ir išvežimas į rangovo pasirinktą vietą </t>
    </r>
    <r>
      <rPr>
        <i/>
        <sz val="11"/>
        <rFont val="Times New Roman"/>
        <family val="1"/>
        <charset val="186"/>
      </rPr>
      <t>(dalis bus panaudojama dangų suvedimams)</t>
    </r>
  </si>
  <si>
    <t>Grįžtamosios medžiagos (išardytas asfaltas) (≥5,99 Eur be PVM/t) 
( įvertinama su minuso ženklu, atitinkamai mažėja pasiūlymo kaina; medžiagos atiteks rangovui)</t>
  </si>
  <si>
    <t>Betoninių kelio bordiūrų išardymas (476,0 m), pakrovimas ir išvežimas į rangovo pasirinktą utilizavimo vietą</t>
  </si>
  <si>
    <t>Betoninių vejos bordiūrų išardymas (437,0 m), pakrovimas ir išvežimas į rangovo pasirinktą utilizavimo vietą</t>
  </si>
  <si>
    <t>Betoninių plokščių dangos išardymas (298,0 m2), pakrovimas ir į rangovo pasirinktą utilizavimo vietą</t>
  </si>
  <si>
    <t>Betoninių trinkelių dangos išardymas (21,0 m2), pakrovimas ir išvežimas į Rangovo pasirinktą utilizavimo vietą</t>
  </si>
  <si>
    <t>Betoninių plytelių dangos išardymas (9,0 m2), pakrovimas ir išvežimas į Rangovo pasirinktą utilizavimo vietą</t>
  </si>
  <si>
    <t>Betoninių latakų išardymas (11,0 m),, pakrovimas ir išvežimas į į Rangovo pasirinktą utilizavimo vietą</t>
  </si>
  <si>
    <t>Signalinių stulpelių demontavimas, pakrovimas ir išvežimas į Rangovo pasirinktą utilizavimo vietą</t>
  </si>
  <si>
    <t xml:space="preserve">Medžių &lt;Ø16 cm kirtimas, kelmų pašalinimas ir išvežimas į rangovo pasirinktą vietą </t>
  </si>
  <si>
    <t>1.20</t>
  </si>
  <si>
    <t xml:space="preserve">Medžių Ø16-24 cm kirtimas, kelmų pašalinimas ir išvežimas į rangovo pasirinktą vietą  </t>
  </si>
  <si>
    <t>1.21</t>
  </si>
  <si>
    <t xml:space="preserve">Medžių Ø24-32 cm kirtimas, kelmų pašalinimas ir išvežimas į rangovo pasirinktą vietą </t>
  </si>
  <si>
    <t>1.22</t>
  </si>
  <si>
    <t xml:space="preserve">Medžių &gt;Ø32 cm kirtimas, kelmų pašalinimas ir išvežimas į rangovo pasirinktą vietą  </t>
  </si>
  <si>
    <t>1.23</t>
  </si>
  <si>
    <r>
      <t xml:space="preserve">Grįžtamosios medžiagos – susandėliuota mediena – </t>
    </r>
    <r>
      <rPr>
        <b/>
        <i/>
        <sz val="11"/>
        <rFont val="Times New Roman"/>
        <family val="1"/>
        <charset val="186"/>
      </rPr>
      <t>149 vnt.</t>
    </r>
    <r>
      <rPr>
        <i/>
        <sz val="11"/>
        <rFont val="Times New Roman"/>
        <family val="1"/>
        <charset val="186"/>
      </rPr>
      <t xml:space="preserve"> (kainą pateikia rangovas, įvertinęs medienos būklę: ≥0,00 Eur – kai mediena menkavertė ir skirta utilizavimui, t. y., vertinama, kiek kainuos utilizavimo išlaidos įrašant kainą su pliuso ženklu. &lt;0,00 Eur – kai mediena nėra menkavertė ir gali būti parduota, t. y., nurodoma kaina su minuso ženklu)</t>
    </r>
  </si>
  <si>
    <t>1.24</t>
  </si>
  <si>
    <t>1.25</t>
  </si>
  <si>
    <t xml:space="preserve">Vidutinio tankumo krūmų pašalinimas mechanizuotu būdu ir išvežimas į rangovo pasirinktą vietą  </t>
  </si>
  <si>
    <t>1.26</t>
  </si>
  <si>
    <t>Esamų gelžbetoninių Ø300 mm pralaidų po nuovaža ir keliu, išardymas, pakrovimas ir išvežimas į Rangovo pasirinktą utilizavimo vietą (2 vnt., 27,0 m)</t>
  </si>
  <si>
    <t>1.27</t>
  </si>
  <si>
    <t>1.28</t>
  </si>
  <si>
    <t>Esamų gelžbetoninių Ø500 mm pralaidų po nuovaža ir keliu, išardymas, pakrovimas ir išvežimas į Rangovo pasirinktą utilizavimo vietą (17 vnt., 201,0 m)</t>
  </si>
  <si>
    <t>1.29</t>
  </si>
  <si>
    <t xml:space="preserve">Esamų gelžbetoninių Ø600 mm pralaidų po nuovaža ir keliu, išardymas, pakrovimas ir išvežimas į Rangovo pasirinktą utilizavimo vietą (1 vnt., 31,0 m) </t>
  </si>
  <si>
    <t>1.30</t>
  </si>
  <si>
    <t>1.31</t>
  </si>
  <si>
    <t>1.32</t>
  </si>
  <si>
    <t>1.33</t>
  </si>
  <si>
    <t>1.34</t>
  </si>
  <si>
    <t>Esamų gelžbetoninių Ø300 mm pralaidų antgalių išardymas pakrovimas ir išvežimas į Rangovo pasirinktą utilizavimo vietą (2 vnt.)</t>
  </si>
  <si>
    <t>1.35</t>
  </si>
  <si>
    <t>Esamų gelžbetoninių Ø600 mm pralaidų antgalių išardymas pakrovimas ir išvežimas į Rangovo pasirinktą utilizavimo vietą (1 vnt.)</t>
  </si>
  <si>
    <t>1.36</t>
  </si>
  <si>
    <t>1.37</t>
  </si>
  <si>
    <t>1.38</t>
  </si>
  <si>
    <t>1.39</t>
  </si>
  <si>
    <t>Esamų gelžbetoninių Ø1500 mm pralaidų antgalių išardymas pakrovimas ir išvežimas į Rangovo pasirinktą utilizavimo vietą (2 vnt.)</t>
  </si>
  <si>
    <t>1.40</t>
  </si>
  <si>
    <t>1.41</t>
  </si>
  <si>
    <t>Šiukšliadėžių demontavimas, pakrovimas ir išvežimas į Rangovo pasirinktą utilizavimo vietą (8 vnt.)</t>
  </si>
  <si>
    <t>1.42</t>
  </si>
  <si>
    <t>Suoliukų demontavimas, pakrovimas ir išvežimas į Rangovo pasirinktą utilizavimo vietą (8 vnt.)</t>
  </si>
  <si>
    <t>1.43</t>
  </si>
  <si>
    <t>Esamo paviljono demontavimas, pakrovimas ir išvežimas į Rangovo pasirinktą utilizavimo vietą (1 vnt.)</t>
  </si>
  <si>
    <t>1.44</t>
  </si>
  <si>
    <t>Kitų betoninių gaminių demontavimas, pakrovimas ir išvežimas į Rangovo pasirinktą utilizavimo vietą</t>
  </si>
  <si>
    <t xml:space="preserve">Esamo F1-F2 grunto kasimas ekskavatoriais, grunto pakrovimas ir pervežimas į pakopų įrengimo vietas ir pakopų įrengimas </t>
  </si>
  <si>
    <t xml:space="preserve">Esamo F1-F2 grunto kasimas ekskavatoriais, grunto pakrovimas ir pervežimas į rangovo pasirinktą vietą  </t>
  </si>
  <si>
    <t xml:space="preserve">Esamo blogos sanklodos grunto (durpių arba grunto su organikos priemaiša) kasimas ekskavatoriais, grunto pakrovimas ir išvežimas į rangovo pasirinktą vietą  </t>
  </si>
  <si>
    <t>Armuojančio geotinklo 120/40 kN/m įrengimas</t>
  </si>
  <si>
    <t>2.14</t>
  </si>
  <si>
    <t>2.15</t>
  </si>
  <si>
    <t>2.16</t>
  </si>
  <si>
    <t>Esamų ryšių kabelių apsaugojimas surenkamais gaubtais (Ø110 mm), atkasant kabelius</t>
  </si>
  <si>
    <t>3.2</t>
  </si>
  <si>
    <t>Griovių tvirtinimas skalda fr. 22/45, h=0,15 m</t>
  </si>
  <si>
    <t>3.3</t>
  </si>
  <si>
    <t>Griovių tvirtinimas šlaitų tvirtinimo plytelėmis, h=0,08 m</t>
  </si>
  <si>
    <t>3.4</t>
  </si>
  <si>
    <t>Žvirgždo skaldos fr. 16/32 pagrindo įrengimas šlaito tvirtinimo plytelėms, h=0,10 m</t>
  </si>
  <si>
    <t>3.5</t>
  </si>
  <si>
    <t>Monolitinio betono C20/25 pagrindo įrengimas šlaitų tvirtinimo plytelėms, h=0,04 m</t>
  </si>
  <si>
    <t>3.6</t>
  </si>
  <si>
    <t>Šlaitų tvirtinimas įrengiant plastikinį šlaitų eroziją stabdantį demblį</t>
  </si>
  <si>
    <t>3.7</t>
  </si>
  <si>
    <t>3.8</t>
  </si>
  <si>
    <t>3.9</t>
  </si>
  <si>
    <t>Nesurištųjų mineralinių medžiagų mišinio fr. 0/8, 0/11, 0/16, 0/22 arba 0/32 kasimas ekskavatoriais, pakrovimas į autosavivarčius, vežimas į sąvartą rangovo pasirinktu atstumu ir darbas joje</t>
  </si>
  <si>
    <r>
      <rPr>
        <b/>
        <sz val="11"/>
        <color rgb="FFFF0000"/>
        <rFont val="Times New Roman"/>
        <family val="1"/>
        <charset val="186"/>
      </rPr>
      <t xml:space="preserve">Pastaba: </t>
    </r>
    <r>
      <rPr>
        <sz val="11"/>
        <color rgb="FFFF0000"/>
        <rFont val="Times New Roman"/>
        <family val="1"/>
        <charset val="186"/>
      </rPr>
      <t xml:space="preserve">Tiekėjas pildo pasirinktinai I arba II dangos konstrukcijos variantą
* pažymėtose eilutėse Tiekėjas pasirinktinai įsivertina </t>
    </r>
    <r>
      <rPr>
        <b/>
        <sz val="11"/>
        <color rgb="FFFF0000"/>
        <rFont val="Times New Roman"/>
        <family val="1"/>
      </rPr>
      <t>tik vieną</t>
    </r>
    <r>
      <rPr>
        <sz val="11"/>
        <color rgb="FFFF0000"/>
        <rFont val="Times New Roman"/>
        <family val="1"/>
        <charset val="186"/>
      </rPr>
      <t xml:space="preserve"> darbų eilutę (visas sluoksnis rengiamas naujai </t>
    </r>
    <r>
      <rPr>
        <b/>
        <sz val="11"/>
        <color rgb="FFFF0000"/>
        <rFont val="Times New Roman"/>
        <family val="1"/>
      </rPr>
      <t>arba</t>
    </r>
    <r>
      <rPr>
        <sz val="11"/>
        <color rgb="FFFF0000"/>
        <rFont val="Times New Roman"/>
        <family val="1"/>
        <charset val="186"/>
      </rPr>
      <t xml:space="preserve"> panaudojama ≤30% betono skaldos)</t>
    </r>
  </si>
  <si>
    <r>
      <t xml:space="preserve">Apsauginio šalčiui atsparaus sluoksnio įrengimas (h≥0,63 m)* </t>
    </r>
    <r>
      <rPr>
        <b/>
        <i/>
        <sz val="11"/>
        <rFont val="Times New Roman"/>
        <family val="1"/>
        <charset val="186"/>
      </rPr>
      <t>(jeigu užpildoma pozicija 4.1.1, tuomet pozicija 4.1.2 nepildoma)</t>
    </r>
  </si>
  <si>
    <r>
      <t xml:space="preserve">Skaldos pagrindo sluoksnio iš nesurištų mineralinių medžiagų mišinio 0/45 įrengimas, h=0,20 m* </t>
    </r>
    <r>
      <rPr>
        <b/>
        <i/>
        <sz val="11"/>
        <rFont val="Times New Roman"/>
        <family val="1"/>
        <charset val="186"/>
      </rPr>
      <t>(jeigu užpildoma poziciją 4.2.1, tuomet pozicija 4.2.2 nepildoma)</t>
    </r>
  </si>
  <si>
    <r>
      <t xml:space="preserve">Šalčiui nejautrių medžiagų sluoksnio įrengimas (h≥0,53 m)* </t>
    </r>
    <r>
      <rPr>
        <b/>
        <i/>
        <sz val="11"/>
        <rFont val="Times New Roman"/>
        <family val="1"/>
        <charset val="186"/>
      </rPr>
      <t>(jeigu užpildoma pozicija 4.1.1, tuomet pozicija 4.1.2 nepildoma)</t>
    </r>
  </si>
  <si>
    <t>Skaldos pagrindo sluoksnis iš nesurištų mineralinių medžiagų mišinio fr. 0/45, h=0,30 m:</t>
  </si>
  <si>
    <r>
      <t xml:space="preserve">Skaldos pagrindo sluoksnio iš nesurištų mineralinių medžiagų mišinio 0/45 įrengimas, h=0,30 m* </t>
    </r>
    <r>
      <rPr>
        <b/>
        <i/>
        <sz val="11"/>
        <rFont val="Times New Roman"/>
        <family val="1"/>
        <charset val="186"/>
      </rPr>
      <t>(užpildžius poziciją 4.2.1, pozicija 4.2.2 nepildoma)</t>
    </r>
  </si>
  <si>
    <r>
      <rPr>
        <b/>
        <sz val="11"/>
        <color rgb="FFFF0000"/>
        <rFont val="Times New Roman"/>
        <family val="1"/>
      </rPr>
      <t>Pastaba:</t>
    </r>
    <r>
      <rPr>
        <sz val="11"/>
        <color rgb="FFFF0000"/>
        <rFont val="Times New Roman"/>
        <family val="1"/>
        <charset val="186"/>
      </rPr>
      <t xml:space="preserve">
* pažymėtose eilutėse Tiekėjas pasirinktinai įsivertina</t>
    </r>
    <r>
      <rPr>
        <b/>
        <sz val="11"/>
        <color rgb="FFFF0000"/>
        <rFont val="Times New Roman"/>
        <family val="1"/>
      </rPr>
      <t xml:space="preserve"> tik vieną</t>
    </r>
    <r>
      <rPr>
        <sz val="11"/>
        <color rgb="FFFF0000"/>
        <rFont val="Times New Roman"/>
        <family val="1"/>
        <charset val="186"/>
      </rPr>
      <t xml:space="preserve"> darbų eilutę (visas sluoksnis rengiamas naujai </t>
    </r>
    <r>
      <rPr>
        <b/>
        <sz val="11"/>
        <color rgb="FFFF0000"/>
        <rFont val="Times New Roman"/>
        <family val="1"/>
      </rPr>
      <t>arba</t>
    </r>
    <r>
      <rPr>
        <sz val="11"/>
        <color rgb="FFFF0000"/>
        <rFont val="Times New Roman"/>
        <family val="1"/>
        <charset val="186"/>
      </rPr>
      <t xml:space="preserve"> panaudojama ≤30% betono skaldos)</t>
    </r>
  </si>
  <si>
    <r>
      <t xml:space="preserve">Apatinio kelkraščio sluoksnio įrengimas iš užpilamo grunto ŽB, ŽG, ŽP, ŽD, ŽM, SB, SG, SP, SD, SM* </t>
    </r>
    <r>
      <rPr>
        <b/>
        <i/>
        <sz val="11"/>
        <rFont val="Times New Roman"/>
        <family val="1"/>
        <charset val="186"/>
      </rPr>
      <t>(užpildžius poziciją 5.1.1, pozicija 5.1.2 nepildoma)</t>
    </r>
  </si>
  <si>
    <t>5.3</t>
  </si>
  <si>
    <t>Kelkraščių sutvirtinimas monolitiniu betonu su lauko akmenimis (fr. 100/150)</t>
  </si>
  <si>
    <t>5.4</t>
  </si>
  <si>
    <t>Betono C30/37 pagrindo įrengimas, h=0,15 m</t>
  </si>
  <si>
    <t>5.5</t>
  </si>
  <si>
    <t>Skaldos pagrindo sluoksnio iš nesurištų mineralinių medžiagų mišinio 0/45 įrengimas, h=0,20 m</t>
  </si>
  <si>
    <t>6. Nuovažų įrengimas</t>
  </si>
  <si>
    <t>Apsauginis šalčiui atsparus sluoksnis (h≥0,79 m):</t>
  </si>
  <si>
    <r>
      <rPr>
        <b/>
        <sz val="11"/>
        <color rgb="FFFF0000"/>
        <rFont val="Times New Roman"/>
        <family val="1"/>
      </rPr>
      <t>Pastaba:</t>
    </r>
    <r>
      <rPr>
        <sz val="11"/>
        <color rgb="FFFF0000"/>
        <rFont val="Times New Roman"/>
        <family val="1"/>
        <charset val="186"/>
      </rPr>
      <t xml:space="preserve">
* pažymėtose eilutėse Tiekėjas pasirinktinai įsivertina </t>
    </r>
    <r>
      <rPr>
        <b/>
        <sz val="11"/>
        <color rgb="FFFF0000"/>
        <rFont val="Times New Roman"/>
        <family val="1"/>
      </rPr>
      <t xml:space="preserve">tik vieną </t>
    </r>
    <r>
      <rPr>
        <sz val="11"/>
        <color rgb="FFFF0000"/>
        <rFont val="Times New Roman"/>
        <family val="1"/>
        <charset val="186"/>
      </rPr>
      <t xml:space="preserve">darbų eilutę (visas sluoksnis rengiamas naujai </t>
    </r>
    <r>
      <rPr>
        <b/>
        <sz val="11"/>
        <color rgb="FFFF0000"/>
        <rFont val="Times New Roman"/>
        <family val="1"/>
      </rPr>
      <t>arba</t>
    </r>
    <r>
      <rPr>
        <sz val="11"/>
        <color rgb="FFFF0000"/>
        <rFont val="Times New Roman"/>
        <family val="1"/>
        <charset val="186"/>
      </rPr>
      <t xml:space="preserve"> panaudojama ≤30% betono skaldos)</t>
    </r>
  </si>
  <si>
    <t>6.1.1</t>
  </si>
  <si>
    <r>
      <t xml:space="preserve">Apsauginio šalčiui atsparaus sluoksnio įrengimas (h≥0,79 m)* </t>
    </r>
    <r>
      <rPr>
        <b/>
        <i/>
        <sz val="11"/>
        <rFont val="Times New Roman"/>
        <family val="1"/>
        <charset val="186"/>
      </rPr>
      <t>(jeigu užpildoma poziciją 6.1.1, tuomet pozicija 6.1.2 nepildoma)</t>
    </r>
  </si>
  <si>
    <t>6.1.2</t>
  </si>
  <si>
    <t>Apsauginio šalčiui atsparaus sluoksnio įrengimas (h≥0,79 m), panaudojant ≤30% betono skaldos*</t>
  </si>
  <si>
    <t>6.2.1</t>
  </si>
  <si>
    <r>
      <t xml:space="preserve">Skaldos pagrindo sluoksnio iš nesurištų mineralinių medžiagų mišinio 0/45 įrengimas, h=0,20 m* </t>
    </r>
    <r>
      <rPr>
        <b/>
        <i/>
        <sz val="11"/>
        <rFont val="Times New Roman"/>
        <family val="1"/>
        <charset val="186"/>
      </rPr>
      <t>(jeigu užpildoma pozicija 6.2.1, tuomet pozicija 6.2.2 nepildoma)</t>
    </r>
  </si>
  <si>
    <t>6.2.2</t>
  </si>
  <si>
    <t>Viršutinio dangos sluoksnio įrengimas iš AC 16 PD, h=0,06 m</t>
  </si>
  <si>
    <t>Siūlės "karštas prie šalto" įrengimas, 400 g/cm</t>
  </si>
  <si>
    <t>7. Pėsčiųjų takų, autobusų sustojimų peronų ir saugos salelių įrengimas</t>
  </si>
  <si>
    <t>7.1</t>
  </si>
  <si>
    <t>Apsauginis šalčiui atsparus sluoksnis (h≥0,17 m):</t>
  </si>
  <si>
    <t>Pastaba:
* pažymėtose eilutėse Tiekėjas pasirinktinai įsivertina tik vieną darbų eilutę (visas sluoksnis rengiamas naujai arba panaudojama ≤30% betono skaldos)</t>
  </si>
  <si>
    <t>7.1.1</t>
  </si>
  <si>
    <r>
      <t>Apsauginio šalčiui atsparaus sluoksnio įrengimas, h≥0,17 m*</t>
    </r>
    <r>
      <rPr>
        <b/>
        <i/>
        <sz val="11"/>
        <rFont val="Times New Roman"/>
        <family val="1"/>
        <charset val="186"/>
      </rPr>
      <t>(jeigu užpildoma pozicija 7.1.1, tuomet pozicija 7.1.2 nepildoma)</t>
    </r>
  </si>
  <si>
    <t>7.1.2</t>
  </si>
  <si>
    <t>Apsauginio šalčiui atsparaus sluoksnio įrengimas, h≥0,17 m, panaudojant ≤30% betono skaldos*</t>
  </si>
  <si>
    <t>Skaldos pagrindo sluoksnis iš nesurištų mineralinių medžiagų mišinio fr. 0/45, h=0,15 m:</t>
  </si>
  <si>
    <t>7.2.1</t>
  </si>
  <si>
    <r>
      <t xml:space="preserve">Skaldos pagrindo sluoksnio iš nesurištų mineralinių medžiagų mišinio 0/45 įrengimas, h=0,15 m* </t>
    </r>
    <r>
      <rPr>
        <b/>
        <i/>
        <sz val="11"/>
        <rFont val="Times New Roman"/>
        <family val="1"/>
        <charset val="186"/>
      </rPr>
      <t>(jeigu užpildoma pozicija 7.2.1, tuomet pozicija 7.2.2 nepildoma)</t>
    </r>
  </si>
  <si>
    <t>7.2.2</t>
  </si>
  <si>
    <t>Skaldos pagrindo sluoksnio iš nesurištų mineralinių medžiagų mišinio 0/45 įrengimas, h=0,15 m, panaudojant ≤30% betono skaldos*</t>
  </si>
  <si>
    <t>7.3</t>
  </si>
  <si>
    <t>7.3.1</t>
  </si>
  <si>
    <r>
      <t xml:space="preserve">Skaldos pagrindo sluoksnio iš nesurištų mineralinių medžiagų mišinio 0/45 įrengimas, h=0,20 m* </t>
    </r>
    <r>
      <rPr>
        <b/>
        <i/>
        <sz val="11"/>
        <rFont val="Times New Roman"/>
        <family val="1"/>
        <charset val="186"/>
      </rPr>
      <t>(jeigu užpildoma pozicija 7.3.1, tuomet pozicija 7.3.2 nepildoma)</t>
    </r>
  </si>
  <si>
    <t>7.3.2</t>
  </si>
  <si>
    <t>Skaldos pagrindo sluoksnio iš nesurištų mineralinių medžiagų mišinio 0/45 įrengimas, h=0,20 m, panaudojant ≤30% betono skaldos*</t>
  </si>
  <si>
    <t>7.4</t>
  </si>
  <si>
    <t>Asfalto pagrindo-dangos sluoksnio įrengimas iš AC 16 PD, h=0,08 m</t>
  </si>
  <si>
    <t>7.5</t>
  </si>
  <si>
    <t>Nesurištųjų mineralinių medžiagų mišinio fr. 0/5 pasluoksnio įrengimas</t>
  </si>
  <si>
    <t>7.6</t>
  </si>
  <si>
    <t>Silpnaregių vedimo paviršiaus iš betoninių reljefinių trinkelių įrengimas, h=0,08 m</t>
  </si>
  <si>
    <t>7.7</t>
  </si>
  <si>
    <t>Silpnaregių įspėjamojo paviršiaus iš betoninių reljefinių trinkelių įrengimas, h=0,08 m</t>
  </si>
  <si>
    <t>7.8</t>
  </si>
  <si>
    <t>Raudonos spalvos betoninių trinkelių dangos įrengimas saugumo salelėse</t>
  </si>
  <si>
    <t>8. Bordiūrų įrengimas</t>
  </si>
  <si>
    <t>8.1</t>
  </si>
  <si>
    <t xml:space="preserve">Betoninių kelio bordiūrų (1,00x0,15x0,30 m) įrengimas </t>
  </si>
  <si>
    <t>8.2</t>
  </si>
  <si>
    <t>Betoninių vejos bordiūrų (1,00x0,08x0,20 m) įrengimas</t>
  </si>
  <si>
    <t>8.3</t>
  </si>
  <si>
    <t>Nusklembtų granitinių kelio bortų (su įkalamais stiklo atšvaitais) įrengimas</t>
  </si>
  <si>
    <t>8.4</t>
  </si>
  <si>
    <t>Bituminės sandarinimo juostos (h-0,04 m) įrengimas</t>
  </si>
  <si>
    <t>8.5</t>
  </si>
  <si>
    <t>Bituminės sandarinimo juostos (h-0,08 m) įrengimas</t>
  </si>
  <si>
    <t>Iš viso skyriuje 8, 
Eur be PVM</t>
  </si>
  <si>
    <t>Plastikinio kanalizacijos vamzdžio d200 įrengimas</t>
  </si>
  <si>
    <t>Atbulinio vožtuvo įrengimas</t>
  </si>
  <si>
    <t>Smėlio pagrindo po vamzdžiu įrengimas, h=0,10 m</t>
  </si>
  <si>
    <t>Ištekamojo antgalio bloko (0,81x0,52x0,52 m) įrengimas</t>
  </si>
  <si>
    <t>Išvedimo tvirtinimas monolitiniu betonu C30/37 XC4 XD1 XF3 su armatūros tinklu</t>
  </si>
  <si>
    <t>Armatūra</t>
  </si>
  <si>
    <t>kg</t>
  </si>
  <si>
    <t>10. Konstrukcinio drenažo įrengimas</t>
  </si>
  <si>
    <t>10.1</t>
  </si>
  <si>
    <t xml:space="preserve">Tranšėjos kasimas, grunto pakrovimas ir išvežimas į rangovo pasirinktą vietą </t>
  </si>
  <si>
    <t>10.2</t>
  </si>
  <si>
    <t>Žvirgždo skalda fr. 11/16</t>
  </si>
  <si>
    <t>10.3</t>
  </si>
  <si>
    <t>Žvirgždo skalda fr. 5/8</t>
  </si>
  <si>
    <t>10.4</t>
  </si>
  <si>
    <t>Plastikinio konstrukcinio drenažo vamzdžio su geotekstilės filtru d≥160 mm įrengimas</t>
  </si>
  <si>
    <t>10.5</t>
  </si>
  <si>
    <t>Geotekstilės ≥150 g/m2 grunto atskyrimui, įrengimas</t>
  </si>
  <si>
    <t>10.6</t>
  </si>
  <si>
    <t>10.7</t>
  </si>
  <si>
    <t>10.8</t>
  </si>
  <si>
    <t>10.9</t>
  </si>
  <si>
    <t>10.10</t>
  </si>
  <si>
    <t>Melioracijos PE stulpelių įrengimas</t>
  </si>
  <si>
    <t>10.11</t>
  </si>
  <si>
    <t>Drenažo apžiūros šulinėlių įrengimas</t>
  </si>
  <si>
    <t>10.12</t>
  </si>
  <si>
    <t>Pagrindo po drenažo apžiūros šulinėliu, žvirgždo skalda fr. 16/32 įrengimas</t>
  </si>
  <si>
    <t>10.13</t>
  </si>
  <si>
    <t>10.14</t>
  </si>
  <si>
    <t>10.15</t>
  </si>
  <si>
    <t>Griovio tvirtinimo pagrindo, žvirgždo skalda fr. 16/32 įrengimas</t>
  </si>
  <si>
    <t>Iš viso skyriuje 10, 
Eur be PVM</t>
  </si>
  <si>
    <t>11. Paviršinio vandens nuvedimo sistemos</t>
  </si>
  <si>
    <t>11.1</t>
  </si>
  <si>
    <t xml:space="preserve">Betoninio vandens surinkimo latako and betoninio pagrindo įrengimas (0,40x0,50x0,24 m) įrengimas </t>
  </si>
  <si>
    <t>11.2</t>
  </si>
  <si>
    <t>Latako atsparos įrengimas iš betono C20/25 (h - 0,20 m)</t>
  </si>
  <si>
    <t>11.3</t>
  </si>
  <si>
    <t>Skaldos fr. 0/45 įrengimas po kelkraščiu</t>
  </si>
  <si>
    <t>11.4</t>
  </si>
  <si>
    <t>Skaldos fr. 16/32 sluoksnio įrengimas (h - 0,10 m)</t>
  </si>
  <si>
    <t>Iš viso skyriuje 11, 
Eur be PVM</t>
  </si>
  <si>
    <t>12. Plastikinių vandens pralaidų nuovažose/sankryžose ir kanalizuotuose grioviuose įrengimas</t>
  </si>
  <si>
    <t>12.1</t>
  </si>
  <si>
    <t>Plastikinės d400 pralaidos po nuovaža/sankryža ar griovyje įrengimas (98 vnt.)</t>
  </si>
  <si>
    <t>12.2</t>
  </si>
  <si>
    <t>12.3</t>
  </si>
  <si>
    <t>Smėlio sluoksnio įrengimas, h=0,15 m</t>
  </si>
  <si>
    <t>12.4</t>
  </si>
  <si>
    <t>Užpilo grunto įrengimas</t>
  </si>
  <si>
    <t>12.5</t>
  </si>
  <si>
    <t>Geotekstilės ≥150 g/m2 įrengimas</t>
  </si>
  <si>
    <t>12.6</t>
  </si>
  <si>
    <t>Betoninių antgalių d400 pralaidoms įrengimas</t>
  </si>
  <si>
    <t>Iš viso skyriuje 12, 
Eur be PVM</t>
  </si>
  <si>
    <t>13. Pralaidų per kelią įrengimas</t>
  </si>
  <si>
    <t>13.1</t>
  </si>
  <si>
    <t>13.2</t>
  </si>
  <si>
    <t>13.3</t>
  </si>
  <si>
    <t>13.4</t>
  </si>
  <si>
    <t>Metalinių pralaidų Ø1400 mm įrengimas (vamzdžius jungiant apkabomis), 3 vnt.</t>
  </si>
  <si>
    <t>13.5</t>
  </si>
  <si>
    <t>Metalinių pralaidų Ø1600 mm įrengimas (vamzdžius jungiant apkabomis), 1 vnt.</t>
  </si>
  <si>
    <t>13.8</t>
  </si>
  <si>
    <t>Metalinių pralaidų Ø1400 mm įrengimas (stūmimo - gręžimo būdu), 5 vnt.</t>
  </si>
  <si>
    <t>13.9</t>
  </si>
  <si>
    <t>Plieninis apsauginis dėklas ≥Ø1600 mm, t≥14 mm, 5 kompl.</t>
  </si>
  <si>
    <t>13.10</t>
  </si>
  <si>
    <t>Skaldos fr. 0/45 sluoksnio po pralaida įrengimas, h=15 cm</t>
  </si>
  <si>
    <t>13.11</t>
  </si>
  <si>
    <t>13.12</t>
  </si>
  <si>
    <t>Užpilo grunto įrengimas (apsauginis šalčiui atsparus sluoksnis)</t>
  </si>
  <si>
    <t>13.13</t>
  </si>
  <si>
    <t>Šalčiui atsparaus grunto užpylimas po pralaidų antgaliais</t>
  </si>
  <si>
    <t>13.14</t>
  </si>
  <si>
    <t>13.15</t>
  </si>
  <si>
    <t>Geomembranos dengiamo ploto įrengimas</t>
  </si>
  <si>
    <t>13.16</t>
  </si>
  <si>
    <t>Įtekėjimo ir ištekėjimo pralaidos šlaitų ir griovių tvirtinimas monolitiniu betonu C30/37 XF4 XC4 su armatūros tinklus (ne didesniu kaip 1,5x1,5 m dydžio kvadratais), h=0,08 m</t>
  </si>
  <si>
    <t>13.19</t>
  </si>
  <si>
    <t>Skaldos pagrindo fr. 16/32 įrengimas po šlaitų tvirtinimu iš monolitinio betono, h=0,10 m</t>
  </si>
  <si>
    <t>13.20</t>
  </si>
  <si>
    <t>Tvirtinimas skalda fr. 16/32, h=15 cm</t>
  </si>
  <si>
    <t>13.21</t>
  </si>
  <si>
    <t>Atraminio bloko po pralaidos antgaliu įrengimas</t>
  </si>
  <si>
    <t>13.22</t>
  </si>
  <si>
    <t>Injektuojamas betonas C25/30</t>
  </si>
  <si>
    <t>13.23</t>
  </si>
  <si>
    <t>Monolitinio betono C20/25 po pralaidų antgaliais įrengimas</t>
  </si>
  <si>
    <t>13.25</t>
  </si>
  <si>
    <t>13.26</t>
  </si>
  <si>
    <t>13.27</t>
  </si>
  <si>
    <t>Metalinių konusinių grotelių (dangčių), šiukšlių sulaikymui, įrengimas</t>
  </si>
  <si>
    <t>13.28</t>
  </si>
  <si>
    <t>Betono C30/37 pasluoksnio įrengimas, h=0,04 m</t>
  </si>
  <si>
    <t>13.29</t>
  </si>
  <si>
    <t>13.30</t>
  </si>
  <si>
    <t>Betoninio šulinio žiedo įrengimas Ø700, h=0,5 m</t>
  </si>
  <si>
    <t>Iš viso skyriuje 13, 
Eur be PVM</t>
  </si>
  <si>
    <t>14. Kelio apstatymas ir saugaus eismo organizavimas</t>
  </si>
  <si>
    <t>14.1</t>
  </si>
  <si>
    <t>14.2</t>
  </si>
  <si>
    <t>14.3</t>
  </si>
  <si>
    <t>14.4</t>
  </si>
  <si>
    <t>14.5</t>
  </si>
  <si>
    <t>Kelio ženklų skydų ant apšvietimo atramų įrengimas</t>
  </si>
  <si>
    <t>14.6</t>
  </si>
  <si>
    <t>14.7</t>
  </si>
  <si>
    <t>B grupės signalinių stulpelių pastatymas</t>
  </si>
  <si>
    <t>14.8</t>
  </si>
  <si>
    <t>Ženklinimo tipas 1.1 (linijos plotis 0,12 m) siaura ištisinė linija (iš polimerinių medžiagų)</t>
  </si>
  <si>
    <t>14.9</t>
  </si>
  <si>
    <t>14.10</t>
  </si>
  <si>
    <t>Ženklinimo tipas 1.2 (linijos plotis 0,25 m) plati ištisinė linija, struktūrinis ženklinimas (iš polimerinių medžiagų)</t>
  </si>
  <si>
    <t>14.11</t>
  </si>
  <si>
    <t>14.12</t>
  </si>
  <si>
    <t>Ženklinimo tipas 1.5 (linijos plotis 0,12 m) siaura brūkšninė linija, kai brūkšnio ir tarpo santykis 3 m / 9 m (iš polimerinių medžiagų)</t>
  </si>
  <si>
    <t>14.13</t>
  </si>
  <si>
    <t>Ženklinimo tipas 1.6 (linijos plotis 0,12 m) siaura brūkšninė linija, kai brūkšnio ir tarpo santykis 6 m / 2 m (iš polimerinių medžiagų)</t>
  </si>
  <si>
    <t>14.14</t>
  </si>
  <si>
    <t>Ženklinimo tipas 1.7 (linijos plotis 0,12 m) siaura brūkšninė linija, kai brūkšnio ir tarpo santykis 1 m / 1 m (iš polimerinių medžiagų)</t>
  </si>
  <si>
    <t>14.15</t>
  </si>
  <si>
    <t>Ženklinimo tipas 1.8 (linijos plotis 0,12 m) plati brūkšninė linija, kai brūkšnio ir tarpo santykis 1 m / 3 m (iš polimerinių medžiagų)</t>
  </si>
  <si>
    <t>14.16</t>
  </si>
  <si>
    <t>Ženklinimo tipas 1.12 iš trikampių sudaryta linija (iš polimerinių medžiagų)</t>
  </si>
  <si>
    <t>14.17</t>
  </si>
  <si>
    <t>14.18</t>
  </si>
  <si>
    <t>Ženklinimo tipas 1.16 rodyklė (iš polimerinių medžiagų)</t>
  </si>
  <si>
    <t>14.19</t>
  </si>
  <si>
    <t>Ženklinimo tipas 1.17 rodyklė (iš polimerinių medžiagų)</t>
  </si>
  <si>
    <t>14.20</t>
  </si>
  <si>
    <t>Ženklinimo tipas 1.21 raidė "A" (iš polimerinių medžiagų)</t>
  </si>
  <si>
    <t>14.21</t>
  </si>
  <si>
    <t xml:space="preserve">Ženklinimo tipas 1.22 (linijos plotis 0,25 m) plati brūkšninė linija, kai brūkšnio ir tarpo santykis 1 m / 1 m (iš polimerinių medžiagų) </t>
  </si>
  <si>
    <t>14.22</t>
  </si>
  <si>
    <t>14.23</t>
  </si>
  <si>
    <t>14.24</t>
  </si>
  <si>
    <t>14.25</t>
  </si>
  <si>
    <t>14.26</t>
  </si>
  <si>
    <t>Pėsčiųjų apsauginės tvorelės įrengimas</t>
  </si>
  <si>
    <t>14.27</t>
  </si>
  <si>
    <t>14.28</t>
  </si>
  <si>
    <t>14.29</t>
  </si>
  <si>
    <t>Dielektriko įrengimas</t>
  </si>
  <si>
    <t>14.30</t>
  </si>
  <si>
    <t>14.31</t>
  </si>
  <si>
    <t>14.32</t>
  </si>
  <si>
    <t>Akmenų grindinio/ploto, nepatogaus grunto įrengimas</t>
  </si>
  <si>
    <t>14.33</t>
  </si>
  <si>
    <t xml:space="preserve">Įžeminimo kontūro 30 Ω įrengimas, kai:
- įžeminimo strypas Ø14mm, L-3,0 m;          - 3 vnt.;
- plienine cinkuota juosta 25x4mm;               - 10 m; </t>
  </si>
  <si>
    <t>14.34</t>
  </si>
  <si>
    <t xml:space="preserve">Įžeminimo kontūro (įžeminimo varža nereglamentuojama) įrengimas, kai:
- įžeminimo strypas Ø14mm, L-3,0 m;          - 3 vnt.;
- plienine cinkuota juosta 25x4mm;               - 10 m; </t>
  </si>
  <si>
    <t>14.35</t>
  </si>
  <si>
    <t>14.36</t>
  </si>
  <si>
    <t>14.37</t>
  </si>
  <si>
    <t>14.38</t>
  </si>
  <si>
    <t>Paviljonų su suoliukais įrengimas</t>
  </si>
  <si>
    <t>14.39</t>
  </si>
  <si>
    <t>Šiukšliadėžių įrengimas</t>
  </si>
  <si>
    <t>Iš viso skyriuje 14, 
Eur be PVM</t>
  </si>
  <si>
    <t>IŠ VISO ŽINIARAŠTYJE S.2, EUR BE PVM</t>
  </si>
  <si>
    <t>Darbų kiekių žiniaraštis Nr. S.3 - Kelias Nr. 2802 Molėtai–Stacijava–Smėlinka</t>
  </si>
  <si>
    <t>Dirvožemio sluoksnio kasimas ekskavatoriais, pakrovimas į autosavivarčius, pervežimas į rangovo pasirinktą vietą</t>
  </si>
  <si>
    <t>Esamo grunto kasimas ekskavatoriais, grunto pakrovimas ir pervežimas į rangovo pasirinktą vietą</t>
  </si>
  <si>
    <r>
      <rPr>
        <b/>
        <sz val="11"/>
        <color rgb="FFFF0000"/>
        <rFont val="Times New Roman"/>
        <family val="1"/>
        <charset val="186"/>
      </rPr>
      <t xml:space="preserve">Pastaba: </t>
    </r>
    <r>
      <rPr>
        <sz val="11"/>
        <color rgb="FFFF0000"/>
        <rFont val="Times New Roman"/>
        <family val="1"/>
        <charset val="186"/>
      </rPr>
      <t xml:space="preserve">Teikėjas pildo pasirinktinai I arba II dangos konstrukcijos variantą
* pažymėtose eilutėse Teikėjas pasirinktinai įsivertina </t>
    </r>
    <r>
      <rPr>
        <b/>
        <sz val="11"/>
        <color rgb="FFFF0000"/>
        <rFont val="Times New Roman"/>
        <family val="1"/>
      </rPr>
      <t>tik vieną</t>
    </r>
    <r>
      <rPr>
        <sz val="11"/>
        <color rgb="FFFF0000"/>
        <rFont val="Times New Roman"/>
        <family val="1"/>
        <charset val="186"/>
      </rPr>
      <t xml:space="preserve"> darbų eilutę (visas sluoksnis rengiamas naujai </t>
    </r>
    <r>
      <rPr>
        <b/>
        <sz val="11"/>
        <color rgb="FFFF0000"/>
        <rFont val="Times New Roman"/>
        <family val="1"/>
      </rPr>
      <t>arba</t>
    </r>
    <r>
      <rPr>
        <sz val="11"/>
        <color rgb="FFFF0000"/>
        <rFont val="Times New Roman"/>
        <family val="1"/>
        <charset val="186"/>
      </rPr>
      <t xml:space="preserve"> panaudojama ≤30% betono skaldos)</t>
    </r>
  </si>
  <si>
    <t>Apsauginio šalčiui atsparaus sluoksnio įrengimas (h≥0,63 m)* (jeigu užpildoma poziciją 4.1.1, tuomet pozicija 4.1.2 nepildoma)</t>
  </si>
  <si>
    <r>
      <t xml:space="preserve">Skaldos pagrindo sluoksnio iš nesurištų mineralinių medžiagų mišinio 0/45 įrengimas, h=0,20 m*  </t>
    </r>
    <r>
      <rPr>
        <b/>
        <i/>
        <sz val="11"/>
        <rFont val="Times New Roman"/>
        <family val="1"/>
        <charset val="186"/>
      </rPr>
      <t>(jeigu užpildoma poziciją 4.2.1, tuomet pozicija 4.2.2 nepildoma)</t>
    </r>
  </si>
  <si>
    <t>Šalčiui nejautrių medžiagų sluoksnio įrengimas (h≥0,53 m)*</t>
  </si>
  <si>
    <r>
      <t xml:space="preserve">Šalčiui nejautrių medžiagų sluoksnio įrengimas (h≥0,53 m), panaudojant ≤30% betono skaldos*  </t>
    </r>
    <r>
      <rPr>
        <b/>
        <i/>
        <sz val="11"/>
        <rFont val="Times New Roman"/>
        <family val="1"/>
        <charset val="186"/>
      </rPr>
      <t>(jeigu užpildoma poziciją 4.1.1, tuomet pozicija 4.1.2 nepildoma)</t>
    </r>
  </si>
  <si>
    <r>
      <t xml:space="preserve">Skaldos pagrindo sluoksnio iš nesurištų mineralinių medžiagų mišinio 0/45 įrengimas, h=0,30 m*  </t>
    </r>
    <r>
      <rPr>
        <b/>
        <i/>
        <sz val="11"/>
        <rFont val="Times New Roman"/>
        <family val="1"/>
        <charset val="186"/>
      </rPr>
      <t>(jeigu užpildoma poziciją 4.2.1, tuomet pozicija 4.2.2 nepildoma)</t>
    </r>
  </si>
  <si>
    <t xml:space="preserve">Skaldos pagrindo sluoksnio iš nesurištų mineralinių medžiagų mišinio 0/45 įrengimas, h=0,30 m), panaudojant ≤30% betono skaldos* </t>
  </si>
  <si>
    <t>Pastaba:
* pažymėtose eilutėse Teikėjas pasirinktinai įsivertina tik vieną darbų eilutę (visas sluoksnis rengiamas naujai arba panaudojama ≤30% betono skaldos)</t>
  </si>
  <si>
    <r>
      <t xml:space="preserve">Apatinio kelkraščio sluoksnio įrengimas iš užpilamo grunto ŽB, ŽG, ŽP, ŽD, ŽM, SB, SG, SP, SD, SM*  </t>
    </r>
    <r>
      <rPr>
        <b/>
        <i/>
        <sz val="11"/>
        <rFont val="Times New Roman"/>
        <family val="1"/>
        <charset val="186"/>
      </rPr>
      <t>(jeigu užpildoma poziciją 5.1.1, tuomet pozicija 5.1.2 nepildoma)</t>
    </r>
  </si>
  <si>
    <t>6. Pėsčiųjų takų, autobusų sustojimų peronų ir saugos salelių įrengimas</t>
  </si>
  <si>
    <r>
      <t xml:space="preserve">Apsauginio šalčiui atsparaus sluoksnio įrengimas, h≥0,17 m* </t>
    </r>
    <r>
      <rPr>
        <b/>
        <i/>
        <sz val="11"/>
        <rFont val="Times New Roman"/>
        <family val="1"/>
        <charset val="186"/>
      </rPr>
      <t xml:space="preserve"> (jeigu užpildoma poziciją 6.1.1, tuomet pozicija 6.1.2 nepildoma)</t>
    </r>
  </si>
  <si>
    <r>
      <t xml:space="preserve">Skaldos pagrindo sluoksnio iš nesurištų mineralinių medžiagų mišinio 0/45 įrengimas, h=0,15 m*  </t>
    </r>
    <r>
      <rPr>
        <b/>
        <i/>
        <sz val="11"/>
        <rFont val="Times New Roman"/>
        <family val="1"/>
        <charset val="186"/>
      </rPr>
      <t>(jeigu užpildoma poziciją 6.2.1, tuomet pozicija 6.2.2 nepildoma)</t>
    </r>
  </si>
  <si>
    <t>7. Bordiūrų įrengimas</t>
  </si>
  <si>
    <t>8. Kelio apstatymas ir saugaus eismo organizavimas</t>
  </si>
  <si>
    <t>Kelio ženklų dvistiebių metalinių atramų (d=76,1/2,0 mm) atstatymas</t>
  </si>
  <si>
    <t>Kelio ženklų skydų ant dvistiebių metalinių atramų atstatymas</t>
  </si>
  <si>
    <t>8.6</t>
  </si>
  <si>
    <t>8.7</t>
  </si>
  <si>
    <t>8.8</t>
  </si>
  <si>
    <t>8.9</t>
  </si>
  <si>
    <t>8.10</t>
  </si>
  <si>
    <t>8.11</t>
  </si>
  <si>
    <t>8.12</t>
  </si>
  <si>
    <t>8.13</t>
  </si>
  <si>
    <t>IŠ VISO ŽINIARAŠTYJE S.3, EUR BE PVM</t>
  </si>
  <si>
    <t>Darbų kiekių žiniaraštis Nr. S.4 - Kelias Nr. 2822 Toliejai–Šnieriškės–Labanoras</t>
  </si>
  <si>
    <r>
      <t xml:space="preserve">Vieneto kaina, Eur be PVM </t>
    </r>
    <r>
      <rPr>
        <b/>
        <sz val="11"/>
        <color rgb="FFFF0000"/>
        <rFont val="Times New Roman"/>
        <family val="1"/>
        <charset val="186"/>
      </rPr>
      <t>(pildo Tiekėjas)</t>
    </r>
  </si>
  <si>
    <r>
      <t xml:space="preserve">Apsauginio šalčiui atsparaus sluoksnio įrengimas (h≥0,63 m)* </t>
    </r>
    <r>
      <rPr>
        <b/>
        <i/>
        <sz val="11"/>
        <rFont val="Times New Roman"/>
        <family val="1"/>
        <charset val="186"/>
      </rPr>
      <t>(jeigu užpildoma poziciją 4.1.1, tuomet pozicija 4.1.2 nepildoma)</t>
    </r>
  </si>
  <si>
    <t>Skaldos pagrindo sluoksnio iš nesurištų mineralinių medžiagų mišinio 0/45 įrengimas, h=0,20 m* (jeigu užpildoma poziciją 4.2.1, tuomet pozicija 4.2.2 nepildoma)</t>
  </si>
  <si>
    <r>
      <t xml:space="preserve">Šalčiui nejautrių medžiagų sluoksnio įrengimas (h≥0,53 m)* </t>
    </r>
    <r>
      <rPr>
        <b/>
        <i/>
        <sz val="11"/>
        <rFont val="Times New Roman"/>
        <family val="1"/>
        <charset val="186"/>
      </rPr>
      <t>(jeigu užpildoma poziciją 4.1.1, tuomet pozicija 4.1.2 nepildoma)</t>
    </r>
  </si>
  <si>
    <r>
      <t xml:space="preserve">Skaldos pagrindo sluoksnio iš nesurištų mineralinių medžiagų mišinio 0/45 įrengimas, h=0,30 m* </t>
    </r>
    <r>
      <rPr>
        <b/>
        <i/>
        <sz val="11"/>
        <rFont val="Times New Roman"/>
        <family val="1"/>
        <charset val="186"/>
      </rPr>
      <t>(jeigu užpildoma poziciją 4.2.1, tuomet pozicija 4.2.2 nepildoma)</t>
    </r>
  </si>
  <si>
    <r>
      <t xml:space="preserve">Pastaba:
* pažymėtose eilutėse Teikėjas pasirinktinai įsivertina </t>
    </r>
    <r>
      <rPr>
        <b/>
        <sz val="11"/>
        <color rgb="FFFF0000"/>
        <rFont val="Times New Roman"/>
        <family val="1"/>
      </rPr>
      <t>tik vieną</t>
    </r>
    <r>
      <rPr>
        <sz val="11"/>
        <color rgb="FFFF0000"/>
        <rFont val="Times New Roman"/>
        <family val="1"/>
      </rPr>
      <t xml:space="preserve"> darbų eilutę (visas sluoksnis rengiamas naujai </t>
    </r>
    <r>
      <rPr>
        <b/>
        <sz val="11"/>
        <color rgb="FFFF0000"/>
        <rFont val="Times New Roman"/>
        <family val="1"/>
      </rPr>
      <t>arba</t>
    </r>
    <r>
      <rPr>
        <sz val="11"/>
        <color rgb="FFFF0000"/>
        <rFont val="Times New Roman"/>
        <family val="1"/>
      </rPr>
      <t xml:space="preserve"> panaudojama ≤30% betono skaldos)</t>
    </r>
  </si>
  <si>
    <r>
      <t xml:space="preserve">Apatinio kelkraščio sluoksnio įrengimas iš užpilamo grunto ŽB, ŽG, ŽP, ŽD, ŽM, SB, SG, SP, SD, SM* </t>
    </r>
    <r>
      <rPr>
        <b/>
        <i/>
        <sz val="11"/>
        <rFont val="Times New Roman"/>
        <family val="1"/>
        <charset val="186"/>
      </rPr>
      <t>(jeigu užpildoma pozicija 5.1.1, tuomet pozicija 5.1.2 nepildoma)</t>
    </r>
  </si>
  <si>
    <t>IŠ VISO ŽINIARAŠTYJE S.4, EUR BE PVM</t>
  </si>
  <si>
    <t>Darbų kiekių žiniaraštis Nr. S.5 - Kelias Nr. 2817 Aidiečiai–Kulionys</t>
  </si>
  <si>
    <t xml:space="preserve">Dirvožemio sluoksnio kasimas ekskavatoriais, pakrovimas į autosavivarčius, pervežimas į rangovo pasirinktą vietą </t>
  </si>
  <si>
    <r>
      <t xml:space="preserve">Apsauginio šalčiui atsparaus sluoksnio įrengimas (h≥0,63 m)* </t>
    </r>
    <r>
      <rPr>
        <b/>
        <sz val="11"/>
        <rFont val="Times New Roman"/>
        <family val="1"/>
        <charset val="186"/>
      </rPr>
      <t>(jeigu užpildoma pozicija 4.1.1, tuomet pozicija 4.1.2 nepildoma)</t>
    </r>
  </si>
  <si>
    <r>
      <t>Skaldos pagrindo sluoksnio iš nesurištų mineralinių medžiagų mišinio 0/45 įrengimas, h=0,20 m* (</t>
    </r>
    <r>
      <rPr>
        <b/>
        <i/>
        <sz val="11"/>
        <rFont val="Times New Roman"/>
        <family val="1"/>
        <charset val="186"/>
      </rPr>
      <t>jeigu užpildoma pozicija 4.2.1, tuomet pozicija 4.2.2 nepildoma)</t>
    </r>
  </si>
  <si>
    <t>Skaldos pagrindo sluoksnio iš nesurištų mineralinių medžiagų mišinio 0/45 įrengimas, h=0,30 m*</t>
  </si>
  <si>
    <r>
      <t xml:space="preserve">Pastaba:
* pažymėtose eilutėse Tiekėjas pasirinktinai įsivertina </t>
    </r>
    <r>
      <rPr>
        <b/>
        <sz val="11"/>
        <color rgb="FFFF0000"/>
        <rFont val="Times New Roman"/>
        <family val="1"/>
      </rPr>
      <t>tik vieną</t>
    </r>
    <r>
      <rPr>
        <sz val="11"/>
        <color rgb="FFFF0000"/>
        <rFont val="Times New Roman"/>
        <family val="1"/>
      </rPr>
      <t xml:space="preserve"> darbų eilutę (visas sluoksnis rengiamas naujai </t>
    </r>
    <r>
      <rPr>
        <b/>
        <sz val="11"/>
        <color rgb="FFFF0000"/>
        <rFont val="Times New Roman"/>
        <family val="1"/>
      </rPr>
      <t>arba</t>
    </r>
    <r>
      <rPr>
        <sz val="11"/>
        <color rgb="FFFF0000"/>
        <rFont val="Times New Roman"/>
        <family val="1"/>
      </rPr>
      <t xml:space="preserve"> panaudojama ≤30% betono skaldos)</t>
    </r>
  </si>
  <si>
    <t>IŠ VISO ŽINIARAŠTYJE S.5, EUR BE PVM</t>
  </si>
  <si>
    <t>Darbų kiekių žiniaraštis Nr. S.6 - Kelias Nr. 2813 Gečiai–Kuktiškės–Tauragnai</t>
  </si>
  <si>
    <t>Grįžtamosios medžiagos (išardytas asfaltas) (≥5,99 Eurbe PVM/t) 
(įvertinama su minuso ženklu, atitinkamai mažėja pasiūlymo kaina; medžiagos atiteks rangovui)</t>
  </si>
  <si>
    <t>3.1.1</t>
  </si>
  <si>
    <r>
      <t xml:space="preserve">Apsauginio šalčiui atsparaus sluoksnio įrengimas (h≥0,63 m)* </t>
    </r>
    <r>
      <rPr>
        <b/>
        <i/>
        <sz val="11"/>
        <rFont val="Times New Roman"/>
        <family val="1"/>
        <charset val="186"/>
      </rPr>
      <t>(jeigu užpildoma pozicija 3.1.1, tuomet pozicija 3.1.2 nepildoma)</t>
    </r>
  </si>
  <si>
    <t>3.1.2</t>
  </si>
  <si>
    <t>3.2.1</t>
  </si>
  <si>
    <t>Skaldos pagrindo sluoksnio iš nesurištų mineralinių medžiagų mišinio 0/45 įrengimas, h=0,20 m*</t>
  </si>
  <si>
    <t>3.2.2</t>
  </si>
  <si>
    <r>
      <t xml:space="preserve">Šalčiui nejautrių medžiagų sluoksnio įrengimas (h≥0,53 m)* </t>
    </r>
    <r>
      <rPr>
        <b/>
        <i/>
        <sz val="11"/>
        <rFont val="Times New Roman"/>
        <family val="1"/>
        <charset val="186"/>
      </rPr>
      <t>(jeigu užpildoma pozicija 3.1.1, tuomet pozicija 3.1.2 nepildoma)</t>
    </r>
  </si>
  <si>
    <r>
      <t xml:space="preserve">Skaldos pagrindo sluoksnio iš nesurištų mineralinių medžiagų mišinio 0/45 įrengimas, h=0,30 m* </t>
    </r>
    <r>
      <rPr>
        <b/>
        <i/>
        <sz val="11"/>
        <rFont val="Times New Roman"/>
        <family val="1"/>
        <charset val="186"/>
      </rPr>
      <t>(jeigu užpildoma pozicija 3.2.1, tuomet pozicija 3.2.2 nepildoma)</t>
    </r>
  </si>
  <si>
    <t>4. Kelkraščių įrengimas</t>
  </si>
  <si>
    <r>
      <t xml:space="preserve">Apatinio kelkraščio sluoksnio įrengimas iš užpilamo grunto ŽB, ŽG, ŽP, ŽD, ŽM, SB, SG, SP, SD, SM* </t>
    </r>
    <r>
      <rPr>
        <b/>
        <i/>
        <sz val="11"/>
        <rFont val="Times New Roman"/>
        <family val="1"/>
        <charset val="186"/>
      </rPr>
      <t>(jeigu užpildoma pozicija 4.1.1, tuomet pozicija 4.1.2 nepildoma)</t>
    </r>
  </si>
  <si>
    <t>5. Kelio apstatymas ir saugaus eismo organizavimas</t>
  </si>
  <si>
    <t>Ženklinimo tipas 1.1 (linijos plotis 0,12 m) siaura ištisinė linija ištisinė linija</t>
  </si>
  <si>
    <t>Ženklinimo tipas 1.18 trikampis</t>
  </si>
  <si>
    <t>5.6</t>
  </si>
  <si>
    <t>5.7</t>
  </si>
  <si>
    <t>5.8</t>
  </si>
  <si>
    <t>5.9</t>
  </si>
  <si>
    <t>IŠ VISO ŽINIARAŠTYJE S.6, EUR BE PVM</t>
  </si>
  <si>
    <t>Darbų kiekių žiniaraštis Nr. S.7 - Kelias Nr. 2811 Kapanauza–Čivyliai–Verbiškės</t>
  </si>
  <si>
    <t>Esamų plastikinių Ø400 mm pralaidų išardymas, pakrovimas ir išvežimas į rangovo pasirinktą utilizavimo vietą (9 m)</t>
  </si>
  <si>
    <t>Esamų gelžbetoninių pralaidų antgalių išardymas, pakrovimas ir išvežimas į rangovo pasirinktą utilizavimo vietą (2 vnt.)</t>
  </si>
  <si>
    <t xml:space="preserve">Apsauginio šalčiui atsparaus sluoksnio įrengimas (h≥0,63 m), panaudojant ≤30% betono skaldos* </t>
  </si>
  <si>
    <t>4.9</t>
  </si>
  <si>
    <r>
      <t xml:space="preserve">Skaldos pagrindo sluoksnio iš nesurištų mineralinių medžiagų mišinio 0/45 įrengimas, h=0,30 m* </t>
    </r>
    <r>
      <rPr>
        <b/>
        <i/>
        <sz val="11"/>
        <rFont val="Times New Roman"/>
        <family val="1"/>
        <charset val="186"/>
      </rPr>
      <t>(jeigu užpildoma pozicija 4.2.1, tuomet pozicija 4.2.2 nepildoma)</t>
    </r>
  </si>
  <si>
    <t>5. Nuovažų įrengimas</t>
  </si>
  <si>
    <r>
      <t xml:space="preserve">Apsauginio šalčiui atsparaus sluoksnio įrengimas (h≥0,79 m)* </t>
    </r>
    <r>
      <rPr>
        <b/>
        <i/>
        <sz val="11"/>
        <rFont val="Times New Roman"/>
        <family val="1"/>
        <charset val="186"/>
      </rPr>
      <t>(jeigu užpildoma pozicija 5.1.1, tuomet pozicija 5.1.2 nepildoma)</t>
    </r>
  </si>
  <si>
    <t>Skaldos pagrindo sluoksnio iš nesurištų mineralinių medžiagų mišinio 0/45 įrengimas, h=0,20 m* (jeigu užpildoma pozicija 5.2.1, tuomet pozicija 5.2.2 nepildoma)</t>
  </si>
  <si>
    <t>6. Kelkraščių įrengimas</t>
  </si>
  <si>
    <t>Apatinio kelkraščio sluoksnio įrengimas iš užpilamo grunto ŽB, ŽG, ŽP, ŽD, ŽM, SB, SG, SP, SD, SM* (jeigu užpildoma pozicija 6.1.1, tuomet pozicija 6.1.2 nepildoma)</t>
  </si>
  <si>
    <t>7.Vandens pralaidos nuovažoje įrengimas</t>
  </si>
  <si>
    <t>Plastikinės d400 pralaidos po nuovaža/sankryža ar griovyje įrengimas (1 vnt.)</t>
  </si>
  <si>
    <t>Tranšėjos kasimas, grunto pakrovimas ir išvežimas į rangovo pasirinktą vietą</t>
  </si>
  <si>
    <t>IŠ VISO ŽINIARAŠTYJE S.7, EUR BE PVM</t>
  </si>
  <si>
    <t>Darbų kiekių žiniaraštis Nr. S.8 - Kelias Nr. 2829 Suginčiai–Melninkai</t>
  </si>
  <si>
    <t>Grįžtamosios medžiagos (išardytas asfaltas) (≥5,99 Eur be PVM/t) 
(įvertinama su minuso ženklu, atitinkamai sumažėja pasiūlymo kaina; medžiagos atiteks rangovui)</t>
  </si>
  <si>
    <t>Apsauginio šalčiui atsparaus sluoksnio įrengimas (h≥0,63 m)*</t>
  </si>
  <si>
    <r>
      <t xml:space="preserve">Apsauginio šalčiui atsparaus sluoksnio įrengimas (h≥0,63 m), panaudojant ≤30% betono skaldos* </t>
    </r>
    <r>
      <rPr>
        <b/>
        <i/>
        <sz val="11"/>
        <rFont val="Times New Roman"/>
        <family val="1"/>
        <charset val="186"/>
      </rPr>
      <t>(jeigu užpildoma pozicija 3.1.1, tuomet pozicija 3.1.2 nepildoma)</t>
    </r>
  </si>
  <si>
    <r>
      <t xml:space="preserve">Skaldos pagrindo sluoksnio iš nesurištų mineralinių medžiagų mišinio 0/45 įrengimas, h=0,20 m* </t>
    </r>
    <r>
      <rPr>
        <b/>
        <i/>
        <sz val="11"/>
        <rFont val="Times New Roman"/>
        <family val="1"/>
        <charset val="186"/>
      </rPr>
      <t>(jeigu užpildoma pozicija 3.2.1, tuomet pozicija 3.2.2 nepildoma)</t>
    </r>
  </si>
  <si>
    <r>
      <t>Šalčiui nejautrių medžiagų sluoksnio įrengimas (h≥0,53 m)*</t>
    </r>
    <r>
      <rPr>
        <b/>
        <i/>
        <sz val="11"/>
        <rFont val="Times New Roman"/>
        <family val="1"/>
        <charset val="186"/>
      </rPr>
      <t xml:space="preserve"> (jeigu užpildoma pozicija 3.1.1, tuomet pozicija 3.1.2 nepildoma)</t>
    </r>
  </si>
  <si>
    <t>IŠ VISO ŽINIARAŠTYJE S.8, EUR BE PVM</t>
  </si>
  <si>
    <t>Darbų kiekių žiniaraštis Nr. S.9 - Kelias Nr. 2824 Pamuštynės–Mitkėnai–Šakiai</t>
  </si>
  <si>
    <r>
      <t xml:space="preserve">Apsauginio šalčiui atsparaus sluoksnio įrengimas (h≥0,63 m)*                                                     </t>
    </r>
    <r>
      <rPr>
        <b/>
        <i/>
        <sz val="11"/>
        <rFont val="Times New Roman"/>
        <family val="1"/>
        <charset val="186"/>
      </rPr>
      <t>(jeigu užpildoma pozicija 3.1.1, tuomet pozicija 3.1.2 nepildoma)</t>
    </r>
  </si>
  <si>
    <r>
      <t xml:space="preserve">Skaldos pagrindo sluoksnio i š nesurištų mineralinių medžiagų mišinio 0/45 įrengimas, h=0,20 m*             </t>
    </r>
    <r>
      <rPr>
        <b/>
        <i/>
        <sz val="11"/>
        <rFont val="Times New Roman"/>
        <family val="1"/>
        <charset val="186"/>
      </rPr>
      <t>(jeigu užpildoma pozicija 3.2.1, tuomet pozicija 3.2.2 nepildoma)</t>
    </r>
  </si>
  <si>
    <r>
      <t xml:space="preserve">Šalčiui nejautrių medžiagų sluoksnio įrengimas (h≥0,53 m)*                                                           </t>
    </r>
    <r>
      <rPr>
        <b/>
        <i/>
        <sz val="11"/>
        <rFont val="Times New Roman"/>
        <family val="1"/>
        <charset val="186"/>
      </rPr>
      <t>(jeigu užpildoma pozicija 3.1.1, tuomet pozicija 3.1.2 nepildoma)</t>
    </r>
  </si>
  <si>
    <r>
      <t xml:space="preserve">Apatinio kelkraščio sluoksnio įrengimas iš užpilamo grunto ŽB, ŽG, ŽP, ŽD, ŽM, SB, SG, SP, SD, SM*                                                                                                                                    </t>
    </r>
    <r>
      <rPr>
        <b/>
        <i/>
        <sz val="11"/>
        <rFont val="Times New Roman"/>
        <family val="1"/>
        <charset val="186"/>
      </rPr>
      <t>(jeigu užpildoma pozicija 4.1.1, tuomet pozicija 4.1.2 nepildoma)</t>
    </r>
  </si>
  <si>
    <t>IŠ VISO ŽINIARAŠTYJE S.9, EUR BE PVM</t>
  </si>
  <si>
    <t>Darbų kiekių žiniaraštis Nr. S. 10 - Kelias Nr. 2821 Ežerys–Skudutiškis</t>
  </si>
  <si>
    <t>Esamų gelžbetoninių Ø800 mm pralaidų po keliuišardymas, pakrovimas ir išardymas, pakrovimas ir išvežimas į rangovo pasirinktą utilizavimo vietą (17,8 m)</t>
  </si>
  <si>
    <t>Esamų gelžbetoninių pralaidų antgalių išardymas, pakrovimas ir išardymas, pakrovimas ir išvežimas į rangovo pasirinktą utilizavimo vietą (2 vnt.)</t>
  </si>
  <si>
    <t>3. Griovių tvirtinimas</t>
  </si>
  <si>
    <r>
      <t xml:space="preserve">Apsauginio šalčiui atsparaus sluoksnio įrengimas (h≥0,63 m)*                                                         </t>
    </r>
    <r>
      <rPr>
        <b/>
        <i/>
        <sz val="11"/>
        <rFont val="Times New Roman"/>
        <family val="1"/>
        <charset val="186"/>
      </rPr>
      <t>(jeigu užpildoma pozicija 4.1.1, tuomet pozicija 4.1.2 nepildoma)</t>
    </r>
  </si>
  <si>
    <r>
      <t xml:space="preserve">Skaldos pagrindo sluoksnio iš nesurištų mineralinių medžiagų mišinio 0/45 įrengimas, h=0,20 m* </t>
    </r>
    <r>
      <rPr>
        <b/>
        <i/>
        <sz val="11"/>
        <rFont val="Times New Roman"/>
        <family val="1"/>
        <charset val="186"/>
      </rPr>
      <t>(jeigu užpildoma pozicija 4.2.1, tuomet pozicija 4.2.2 nepildoma)</t>
    </r>
  </si>
  <si>
    <t>6. Eismo saugumo salelių įrengimas</t>
  </si>
  <si>
    <r>
      <t xml:space="preserve">Apsauginio šalčiui atsparaus sluoksnio įrengimas, h≥0,17 m*                                                     </t>
    </r>
    <r>
      <rPr>
        <b/>
        <i/>
        <sz val="11"/>
        <rFont val="Times New Roman"/>
        <family val="1"/>
        <charset val="186"/>
      </rPr>
      <t>(jeigu užpildoma pozicija 6.1.1, tuomet pozicija 6.1.2 nepildoma)</t>
    </r>
  </si>
  <si>
    <r>
      <t xml:space="preserve">Skaldos pagrindo sluoksnio iš nesurištų mineralinių medžiagų mišinio 0/45 įrengimas, h=0,15 m* </t>
    </r>
    <r>
      <rPr>
        <b/>
        <i/>
        <sz val="11"/>
        <rFont val="Times New Roman"/>
        <family val="1"/>
        <charset val="186"/>
      </rPr>
      <t>(jeigu užpildoma pozicija 6.2.1, tuomet pozicija 6.2.2 nepildoma)</t>
    </r>
  </si>
  <si>
    <t>7. Kelio apstatymas ir saugaus eismo organizavimas</t>
  </si>
  <si>
    <t>IŠ VISO ŽINIARAŠTYJE S.10, EUR BE PVM</t>
  </si>
  <si>
    <t>Darbų kiekių žiniaraštis Nr. S. 11 - Sprendinių suvedimai</t>
  </si>
  <si>
    <r>
      <t xml:space="preserve">Vieneto kaina, Eur be PVM </t>
    </r>
    <r>
      <rPr>
        <b/>
        <sz val="11"/>
        <color rgb="FFFF0000"/>
        <rFont val="Times New Roman"/>
        <family val="1"/>
        <charset val="186"/>
      </rPr>
      <t>(pildo Teikėjas)</t>
    </r>
  </si>
  <si>
    <t>1. Vandens pralaidų įrengimas</t>
  </si>
  <si>
    <t>2. Kelio dangų suvedimai</t>
  </si>
  <si>
    <t>3. Kelio apstatymas ir saugaus eismo organizavimas</t>
  </si>
  <si>
    <t>IŠ VISO ŽINIARAŠTYJE S.11, EUR BE PVM</t>
  </si>
  <si>
    <t>DARBŲ KIEKIŲ ŽINIARAŠTIS NR. 2 – ELEKTROTECHNIKOS (APŠVIETIMO) DALIS</t>
  </si>
  <si>
    <t>Kabelių sujungimo gnybtai</t>
  </si>
  <si>
    <t>Elektros instaliacinis vamzdis, skirtas kloti žemėje HDPE DN75 uždaru būdu</t>
  </si>
  <si>
    <t>Signalinė juosta</t>
  </si>
  <si>
    <t>Įžeminimo elementai</t>
  </si>
  <si>
    <t>Automatinis jungiklis B6A 1F</t>
  </si>
  <si>
    <t>Jungiamosios, tvirtinimo medžiagos</t>
  </si>
  <si>
    <t xml:space="preserve">Tranšėjos kasimas, užpylimas ir tankinimas </t>
  </si>
  <si>
    <t xml:space="preserve">m </t>
  </si>
  <si>
    <t xml:space="preserve">Vamzdžio tiesimas paruoštoje tranšėjoje </t>
  </si>
  <si>
    <t xml:space="preserve">Vamzdžio tiesimas uždaru būdu </t>
  </si>
  <si>
    <t xml:space="preserve">Kabelio tiesimas vamzdžiuose, blokuose, laidadėžėse </t>
  </si>
  <si>
    <t xml:space="preserve">Signalinės juostos klojimas </t>
  </si>
  <si>
    <t xml:space="preserve">Įžeminimo įrengimas ir varžos matavimas </t>
  </si>
  <si>
    <t xml:space="preserve">kompl. </t>
  </si>
  <si>
    <t xml:space="preserve">vnt. </t>
  </si>
  <si>
    <t xml:space="preserve">Kabelio izoliacijos varžų matavimas </t>
  </si>
  <si>
    <t xml:space="preserve">Fazinio ir nulinio laidų grandinės varžos matavimai </t>
  </si>
  <si>
    <t>2. Sankryža ties PK 701+00</t>
  </si>
  <si>
    <t>Kelio šviestuvo atrama</t>
  </si>
  <si>
    <t>Kelio šviestuvo atrama (12 metrų)</t>
  </si>
  <si>
    <t>Pėsčiųjų perėjos šviestuvo atrama</t>
  </si>
  <si>
    <t>Užmaunama gembė (3 metrai)</t>
  </si>
  <si>
    <t>Elektros instaliacinis vamzdis, skirtas kloti žemėje PE DN50 atviru būdu</t>
  </si>
  <si>
    <t>Įrenginių žymenys</t>
  </si>
  <si>
    <t>Iki 1000 V kabelis plastikine izoliacija, skirtas kloti žemėje Cu 3x6 mm², 1 kV</t>
  </si>
  <si>
    <t>2.17</t>
  </si>
  <si>
    <t>Iki 1000 V kabelis plastikine izoliacija, skirtas kloti žemėje Cu 3x1,5 mm², 0,6 kV</t>
  </si>
  <si>
    <t>2.18</t>
  </si>
  <si>
    <t>2.19</t>
  </si>
  <si>
    <t>2.20</t>
  </si>
  <si>
    <t>Kabelių galinės, jungiamosios movos 3x6</t>
  </si>
  <si>
    <t>2.21</t>
  </si>
  <si>
    <t>2.22</t>
  </si>
  <si>
    <t>Apšvietimo valdymo spinta</t>
  </si>
  <si>
    <t>2.23</t>
  </si>
  <si>
    <t>2.24</t>
  </si>
  <si>
    <t>2.25</t>
  </si>
  <si>
    <t>2.26</t>
  </si>
  <si>
    <t>2.27</t>
  </si>
  <si>
    <t>2.28</t>
  </si>
  <si>
    <t xml:space="preserve">Kabelio tiesimas konstrukcijomis </t>
  </si>
  <si>
    <t>2.29</t>
  </si>
  <si>
    <t>2.30</t>
  </si>
  <si>
    <t>2.31</t>
  </si>
  <si>
    <t>Laikančiosios konstrukcijos (atramos, gembės, santvaros) ir pamato įrengimas</t>
  </si>
  <si>
    <t>2.32</t>
  </si>
  <si>
    <t xml:space="preserve">Apšvietimo atramų įrengimas </t>
  </si>
  <si>
    <t>2.33</t>
  </si>
  <si>
    <t xml:space="preserve">Šviestuvų įrengimas </t>
  </si>
  <si>
    <t>2.34</t>
  </si>
  <si>
    <t>2.35</t>
  </si>
  <si>
    <t xml:space="preserve">Įrangos derinimo, paleidimo darbai </t>
  </si>
  <si>
    <t>2.37</t>
  </si>
  <si>
    <t xml:space="preserve">Automatinio jungiklio montavimas atramoje </t>
  </si>
  <si>
    <t>2.38</t>
  </si>
  <si>
    <t xml:space="preserve">Atsišakojimų gnybtynų montavimas atramoje </t>
  </si>
  <si>
    <t>2.39</t>
  </si>
  <si>
    <t xml:space="preserve">Galinės movos montavimas </t>
  </si>
  <si>
    <t>2.40</t>
  </si>
  <si>
    <t>2.41</t>
  </si>
  <si>
    <t>2.42</t>
  </si>
  <si>
    <t xml:space="preserve">AVS įrengimas </t>
  </si>
  <si>
    <t>2.43</t>
  </si>
  <si>
    <t xml:space="preserve">AVS įžeminimo įrengimas ir varžos matavimas </t>
  </si>
  <si>
    <t>3. Sankryža ties PK 748+00</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</si>
  <si>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</si>
  <si>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</si>
  <si>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</si>
  <si>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</si>
  <si>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</si>
  <si>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</si>
  <si>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</si>
  <si>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</si>
  <si>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</si>
  <si>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</si>
  <si>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</si>
  <si>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</si>
  <si>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</si>
  <si>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</si>
  <si>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</si>
  <si>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</si>
  <si>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</si>
  <si>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</si>
  <si>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</si>
  <si>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</si>
  <si>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</si>
  <si>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</si>
  <si>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</si>
  <si>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</si>
  <si>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</si>
  <si>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</si>
  <si>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</si>
  <si>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</si>
  <si>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4. Sankryža ties PK 773+00</t>
  </si>
  <si>
    <t>4.10</t>
  </si>
  <si>
    <t>4.11</t>
  </si>
  <si>
    <t>4.12</t>
  </si>
  <si>
    <t>4.13</t>
  </si>
  <si>
    <t>4.14</t>
  </si>
  <si>
    <t>4.15</t>
  </si>
  <si>
    <t>4.16</t>
  </si>
  <si>
    <t>4.17</t>
  </si>
  <si>
    <t>4.18</t>
  </si>
  <si>
    <t>4.19</t>
  </si>
  <si>
    <t>4.20</t>
  </si>
  <si>
    <t>4.21</t>
  </si>
  <si>
    <t>4.22</t>
  </si>
  <si>
    <t>4.23</t>
  </si>
  <si>
    <t>4.24</t>
  </si>
  <si>
    <t>4.25</t>
  </si>
  <si>
    <t>4.26</t>
  </si>
  <si>
    <t>4.27</t>
  </si>
  <si>
    <t>4.28</t>
  </si>
  <si>
    <t>4.29</t>
  </si>
  <si>
    <t>4.31</t>
  </si>
  <si>
    <t>4.32</t>
  </si>
  <si>
    <t>4.33</t>
  </si>
  <si>
    <t>4.34</t>
  </si>
  <si>
    <t>4.35</t>
  </si>
  <si>
    <t>4.36</t>
  </si>
  <si>
    <t>4.37</t>
  </si>
  <si>
    <t>5. Kitos išlaidos</t>
  </si>
  <si>
    <t>Dokumentacijos parengimas ir apšvietimo tinklų prijungimas</t>
  </si>
  <si>
    <t>Išpildomosios dokumentacijos rengimas, pažymų išėmimas</t>
  </si>
  <si>
    <t>IŠ VISO ŽINIARAŠTYJE E2, EUR BE PVM</t>
  </si>
  <si>
    <t>DARBŲ KIEKIŲ ŽINIARAŠTIS NR. 4 – MELIORACIJOS DALIS</t>
  </si>
  <si>
    <r>
      <t xml:space="preserve">Vieneto kaina, Eur be PVM  </t>
    </r>
    <r>
      <rPr>
        <b/>
        <sz val="11"/>
        <color rgb="FFFF0000"/>
        <rFont val="Times New Roman"/>
        <family val="1"/>
        <charset val="186"/>
      </rPr>
      <t>(pildo Teikėjas)</t>
    </r>
  </si>
  <si>
    <t>1. Darbai_1</t>
  </si>
  <si>
    <t>Drenažo rinktuvų iš PVC92/80 mm polietileninių vamzdžių su geotekstilės filtru įrengimas vienkaušiu ekskavatoriumi priemolio grunte iki 2 m gylio</t>
  </si>
  <si>
    <t>Atšaka-balnas 80/50mm</t>
  </si>
  <si>
    <t>Drenažo rinktuvų iš PVC160/145 mm polietileninių vamzdžių su geotekstilės filtru įrengimas vienkaušiu ekskavatoriumi priemolio grunte iki 2 m gylio</t>
  </si>
  <si>
    <t>Atšaka-balnas 145/50mm</t>
  </si>
  <si>
    <t>Atšaka-balnas 145/75mm</t>
  </si>
  <si>
    <t xml:space="preserve">Drenažo rinktuvų iš PVC160/145 mm polietileninių vamzdžių su geotekstilės filtru įrengimas vienkaušiu ekskavatoriumi priemolio grunte iki 3 m gylio </t>
  </si>
  <si>
    <t>Drenažo rinktuvų iš PVC200/180 mm polietileninių vamzdžių su geotekstilės filtru įrengimas vienkaušiu ekskavatoriumi priemolio grunte iki 2 m gylio</t>
  </si>
  <si>
    <t>Atšaka-balnas 180/50mm</t>
  </si>
  <si>
    <t xml:space="preserve">Drenažo rinktuvų iš PVC200/180 mm polietileninių vamzdžių su geotekstilės filtru įrengimas vienkaušiu ekskavatoriumi priemolio grunte iki 3 m gylio </t>
  </si>
  <si>
    <t xml:space="preserve">PVC drenažo rinktuvų ir sausintuvų užpylimas žvyru rankiniu būdu </t>
  </si>
  <si>
    <t xml:space="preserve">Drenažo sausintuvų įrengimas iš PVC50 mm vidaus skersmens gofruotų perforuotų vamzdžių su geotekstilės filtru priemolio grunte vienkaušiu </t>
  </si>
  <si>
    <t xml:space="preserve">Drenažo rinktuvų iš PVC103,6(110x3,2) mm neperforuotų beslėgių movinių vamzdžių N klasės (SN4) įrengimas priemolio grunte iki 2 m gylio vienkaušiu ekskavatoriumi </t>
  </si>
  <si>
    <t xml:space="preserve">Drenažo rinktuvų iš PVC152(160x4,0) mm neperforuotų beslėgių movinių vamzdžių N (SN4) klasė įrengimas priemolio grunte iki 2 m gylio vienkaušiu ekskavatoriumi </t>
  </si>
  <si>
    <t xml:space="preserve">Drenažo rinktuvų iš PVC 190,2 (200x4,9) mm neperforuotų beslėgių movinių vamzdžių N klasės (SN4) įrengimas priemolio grunte iki 2 m gylio vienkaušiu ekskavatoriumi </t>
  </si>
  <si>
    <t xml:space="preserve">Drenažo rinktuvų iš PVC 234,8 (250x7,6) mm neperforuotų beslėgių movinių vamzdžių N klasės (SN4) įrengimas priemolio grunte iki 2 m gylio vienkaušiu ekskavatoriumi </t>
  </si>
  <si>
    <t xml:space="preserve">Drenažo rinktuvų iš PVC 295,8 (315x9,6) mm neperforuotų beslėgių movinių vamzdžių N klasės (SN4) įrengimas priemolio grunte iki 2 m gylio vienkaušiu ekskavatoriumi </t>
  </si>
  <si>
    <t>Drenažo rinktuvų iš PP PRAGMA 285/250 mm vidinio skersmens gofruotų perforuotų vamzdžių įrengimas vienkaušiu ekskavatoriumi priemolio grunte iki 3 m gylio</t>
  </si>
  <si>
    <t>Atšaka-balnas 200/50mm</t>
  </si>
  <si>
    <t>Atšaka-balnas 200/100 mm</t>
  </si>
  <si>
    <t xml:space="preserve">PE100 PN10 D160 mm vamzdžių prastūmimas po keliais </t>
  </si>
  <si>
    <t xml:space="preserve">PE100 PN10 D315 mm vamzdžių prastūmimas po keliais </t>
  </si>
  <si>
    <t xml:space="preserve">Grunto išpūtimas iš vamzdžių, paklotų kalimo būdu </t>
  </si>
  <si>
    <t xml:space="preserve">Požeminio drenažo šulinio PEŠP D600 įrengimas </t>
  </si>
  <si>
    <t xml:space="preserve">Gelžbetoninio šulinio ŠP-3 įrengimas </t>
  </si>
  <si>
    <t xml:space="preserve">Gelžbetoninio šulinio ŠP-4 įrengimas </t>
  </si>
  <si>
    <t xml:space="preserve">Gelžbetoninio šulinio ŠP-6 įrengimas </t>
  </si>
  <si>
    <t xml:space="preserve">Paviršinio vandens nuleistuvo F-5 įrengimas prie pralaidos </t>
  </si>
  <si>
    <t xml:space="preserve">Paviršinio vandens nuleistuvo F-5 įrengimas pakelės griovyje </t>
  </si>
  <si>
    <t xml:space="preserve">Paviršinio vandens nuleistuvo F-5 įrengimas pakelėje </t>
  </si>
  <si>
    <t xml:space="preserve">Paviršinio vandens nuleistuvo F-10 įrengimas </t>
  </si>
  <si>
    <t xml:space="preserve">110 mm skersmens polietileninių drenažo žiočių įrengimas (griovio šonas) </t>
  </si>
  <si>
    <t xml:space="preserve">250 mm skersmens polietileninių drenažo žiočių įrengimas (griovio galas) </t>
  </si>
  <si>
    <t xml:space="preserve">300-500 mm skersmens polietileninių drenažo žiočių įrengimas (griovio galas) </t>
  </si>
  <si>
    <t xml:space="preserve">Nukirstų drenų galų užtaisymas PE drenažo galiniais kamščiais PK-5 50 mm skersmens </t>
  </si>
  <si>
    <t>Esamų keraminių d50 mm drenažo sausintuvų prijungimas prie naujų rinktuvų, kai ΔH&lt;10 cm</t>
  </si>
  <si>
    <t>Esamų keraminių d75 mm drenažo sausintuvų prijungimas prie naujų rinktuvų, kai ΔH&lt;10 cm</t>
  </si>
  <si>
    <t>Esamų keraminių d100 mm drenažo sausintuvų prijungimas prie naujų rinktuvų, kai ΔH&lt;10 cm</t>
  </si>
  <si>
    <t>Esamų keraminių d125 mm drenažo sausintuvų prijungimas prie naujų rinktuvų, kai ΔH&lt;10 cm</t>
  </si>
  <si>
    <t>Esamų keraminių d150 mm drenažo sausintuvų prijungimas prie naujų rinktuvų, kai ΔH&lt;10 cm</t>
  </si>
  <si>
    <t>Esamų keraminių d250 mm drenažo sausintuvų prijungimas prie naujų rinktuvų, kai ΔH&lt;10 cm</t>
  </si>
  <si>
    <t xml:space="preserve">Drenažo linijų ieškojimas vienkaušiais ekskavatoriais 0,4 m3 talpos kaušais </t>
  </si>
  <si>
    <t xml:space="preserve">Drenažo rinktuvo d150 mm suardymas </t>
  </si>
  <si>
    <t>2. Melioracijos griovių tvirtinimas prie pralaidų</t>
  </si>
  <si>
    <t xml:space="preserve">Įtekėjimo ir ištekėjimo pralaidos šlaitų ir griovių tvirtinimas monolitiniu betonu C30/37 XF4 XC4 su armatūros tinklus (ne didesniu kaip 1,5x1,5 m dydžio kvadratais), h=0,08 m </t>
  </si>
  <si>
    <t xml:space="preserve">m² </t>
  </si>
  <si>
    <t xml:space="preserve">m³ </t>
  </si>
  <si>
    <t xml:space="preserve">Skaldos pagrindo fr. 16/32 įrengimas po šlaitų tvirtinimu iš monolitinio betono, h=0,10 m </t>
  </si>
  <si>
    <t xml:space="preserve">Tvirtinimas skalda fr. 16/32, h=15 cm </t>
  </si>
  <si>
    <t>3. Darbai_2</t>
  </si>
  <si>
    <t>Drenažo rinktuvų iš PVC126/113 mm polietileninių vamzdžių su geotekstilės filtru įrengimas vienkaušiu ekskavatoriumi priemolio grunte iki 2 m gylio</t>
  </si>
  <si>
    <t>Atšaka-balnas 113/50mm</t>
  </si>
  <si>
    <t>Drenažo rinktuvų iš PVC160/145 mm polietileninių vamzdžių su geotekstilės filtru įrengimas vienkaušiu ekskavatoriumi priemolio grunte iki 2 m gyli</t>
  </si>
  <si>
    <t>Atšaka-balnas 180/100mm</t>
  </si>
  <si>
    <t>Drenažo rinktuvų iš PVC 295,8 (315x9,6) mm neperforuotų beslėgių movinių vamzdžių N klasės (SN4) įrengimas priemolio grunte iki 2 m gylio vienkaušiu ekskavatoriumi</t>
  </si>
  <si>
    <t>PVC trišakis 315x100 mm</t>
  </si>
  <si>
    <t xml:space="preserve">Drenažo rinktuvų iš PVC 380,4 (400x9,8) mm neperforuotų beslėgių movinių vamzdžių N klasės (SN4) įrengimas priemolio grunte iki 3 m gylio vienkaušiu ekskavatoriumi </t>
  </si>
  <si>
    <t>Drenažo rinktuvų iš PP PRAGMA 228/200 mm vidinio skersmens gofruotų perforuotų vamzdžių įrengimas vienkaušiu ekskavatoriumi priemolio grunte iki 3 m gylio</t>
  </si>
  <si>
    <t>Atšaka-balnas 200/75 mm</t>
  </si>
  <si>
    <t xml:space="preserve">PE100 PN10 D560 mm vamzdžių prastūmimas po keliais </t>
  </si>
  <si>
    <t xml:space="preserve">Paviršinio vandens nuleistuvo F-5 įrengimas lomoje </t>
  </si>
  <si>
    <t xml:space="preserve">160 mm skersmens polietileninių drenažo žiočių įrengimas (griovio šonas) </t>
  </si>
  <si>
    <t xml:space="preserve">200 mm skersmens polietileninių drenažo žiočių įrengimas (griovio šonas) </t>
  </si>
  <si>
    <t xml:space="preserve">Išleistuvo I-6 įregnimas </t>
  </si>
  <si>
    <t>3.38</t>
  </si>
  <si>
    <t>3.39</t>
  </si>
  <si>
    <t>3.40</t>
  </si>
  <si>
    <t>Griovių valymas nuo sąnašų vienkaušiu ekskavatoriumi su 0,3-0,4 m3 talpos kaušu II gr. grunte</t>
  </si>
  <si>
    <t>3.41</t>
  </si>
  <si>
    <t xml:space="preserve">Supilto II gr. grunto sklaidymas 59 kW galingumo buldozeriu 10 m atstumu </t>
  </si>
  <si>
    <t>3.42</t>
  </si>
  <si>
    <t xml:space="preserve">Pagriovių pirminis arimas po iškasto grunto pasklaidymo </t>
  </si>
  <si>
    <t xml:space="preserve">ha </t>
  </si>
  <si>
    <t>3.43</t>
  </si>
  <si>
    <t xml:space="preserve">Pagriovių tvarkomos juostos lėkščiavimas, pravažiuojant 2 kartus </t>
  </si>
  <si>
    <t>3.45</t>
  </si>
  <si>
    <t>3.46</t>
  </si>
  <si>
    <t xml:space="preserve">Tranšėjų kasimas rankiniu būdu komunikacijų zonoje </t>
  </si>
  <si>
    <t>3.47</t>
  </si>
  <si>
    <t xml:space="preserve">Drenažo rinktuvo d400 mm suardymas </t>
  </si>
  <si>
    <t>3.50</t>
  </si>
  <si>
    <t>3.51</t>
  </si>
  <si>
    <t xml:space="preserve">Pažeistų plotų išlyginimas ir apsėjimas mechanizuotai </t>
  </si>
  <si>
    <t>3,6</t>
  </si>
  <si>
    <t>IŠ VISO ŽINIARAŠTYJE M, EUR BE PVM</t>
  </si>
  <si>
    <t>Magistralinio kelio A14 Vilnius‒Utena ruožo nuo 64,332 iki 79,510 km
 kapitalinis remontas</t>
  </si>
  <si>
    <t>DARBŲ KIEKIŲ ŽINIARAŠČIŲ SANTRAUKA</t>
  </si>
  <si>
    <t>Darbų kiekių žin. Nr.</t>
  </si>
  <si>
    <t>Žiniaraščio pavadinimas</t>
  </si>
  <si>
    <t>Vertė, EUR be PVM</t>
  </si>
  <si>
    <t>Susisiekimo dalis</t>
  </si>
  <si>
    <t>S.1</t>
  </si>
  <si>
    <t>A14 ruožas nuo 64,332 iki 64,700 km</t>
  </si>
  <si>
    <t>S.2</t>
  </si>
  <si>
    <t>A14 ruožas nuo 64,700 iki 79,510 km</t>
  </si>
  <si>
    <t>S.3</t>
  </si>
  <si>
    <t>Kelias Nr. 2802 Molėtai–Stacijava–Smėlinka</t>
  </si>
  <si>
    <t>S.4</t>
  </si>
  <si>
    <t>Kelias Nr. 2822 Toliejai–Šnieriškės–Labanoras</t>
  </si>
  <si>
    <t>S.5</t>
  </si>
  <si>
    <t>Kelias Nr. 2817 Aidiečiai–Kulionys</t>
  </si>
  <si>
    <t>S.6</t>
  </si>
  <si>
    <t>Kelias Nr. 2813 Gečiai–Kuktiškės–Tauragnai</t>
  </si>
  <si>
    <t>S.7</t>
  </si>
  <si>
    <t>Kelias Nr. 2811 Kapanauza–Čivyliai–Verbiškės</t>
  </si>
  <si>
    <t>S.8</t>
  </si>
  <si>
    <t>Kelias Nr. 2829 Suginčiai–Melninkai</t>
  </si>
  <si>
    <t>S.9</t>
  </si>
  <si>
    <t>Kelias Nr. 2824 Pamuštynės–Mitkėnai–Šakiai</t>
  </si>
  <si>
    <t>S.10</t>
  </si>
  <si>
    <t>Kelias Nr. 2821 Ežerys–Skudutiškis</t>
  </si>
  <si>
    <t>S.11</t>
  </si>
  <si>
    <t>Sprendinių suvedimai</t>
  </si>
  <si>
    <t>Elektrotechnikos (Apšvietimo) dalis</t>
  </si>
  <si>
    <r>
      <t xml:space="preserve">Elektrotechnikos dalis (-ys)* </t>
    </r>
    <r>
      <rPr>
        <i/>
        <sz val="10"/>
        <rFont val="Times New Roman"/>
        <family val="1"/>
        <charset val="186"/>
      </rPr>
      <t>(vertintis nereikia, langelis lieka tusčias)</t>
    </r>
  </si>
  <si>
    <t>Melioracijos dalis</t>
  </si>
  <si>
    <t>Vertės į pasiūlymo formą</t>
  </si>
  <si>
    <t>Iš viso žiniaraščiuose (Eur be PVM):</t>
  </si>
  <si>
    <r>
      <rPr>
        <b/>
        <i/>
        <sz val="10"/>
        <rFont val="Times New Roman"/>
        <family val="1"/>
        <charset val="186"/>
      </rPr>
      <t>Pastaba_1:</t>
    </r>
    <r>
      <rPr>
        <i/>
        <sz val="10"/>
        <rFont val="Times New Roman"/>
        <family val="1"/>
        <charset val="186"/>
      </rPr>
      <t xml:space="preserve"> Rangovas statybvietės išlaidose arba laisvai pasirinktoje (-ose) darbų kiekių žiniaraščių eilutėje (-ėse) turi įsivertinti visus su sutarties vykdymu susijusius dokumentus (įskaitant deklaracijos apie statybos užbaigimą parengimą ir perdavimą užsakovui).</t>
    </r>
  </si>
  <si>
    <t>Žiniaraščio priedas</t>
  </si>
  <si>
    <r>
      <t xml:space="preserve">Vykdant valstybinės reikšmės kelių rekonstravimo/remonto darbus susidarančios medžiagos, kurios nenaudojamos projekte ir kurios gali būti panaudotos pakartotinai, turi būti gabenamos į užsakovo – AB Lietuvos automobilių kelių direkcijos (toliau – Kelių direkcija) nurodytą sandėliavimo vietą – </t>
    </r>
    <r>
      <rPr>
        <b/>
        <sz val="10"/>
        <rFont val="Times New Roman"/>
        <family val="1"/>
        <charset val="186"/>
      </rPr>
      <t xml:space="preserve"> Širvintų kelių tarnybos Žibalų g. 21 bazę.</t>
    </r>
    <r>
      <rPr>
        <sz val="10"/>
        <rFont val="Times New Roman"/>
        <family val="1"/>
        <charset val="186"/>
      </rPr>
      <t xml:space="preserve">
</t>
    </r>
    <r>
      <rPr>
        <i/>
        <sz val="10"/>
        <rFont val="Times New Roman"/>
        <family val="1"/>
        <charset val="186"/>
      </rPr>
      <t xml:space="preserve">Medžiagos, kurios turi būti gabenamos į sandėliavimo vietas: </t>
    </r>
    <r>
      <rPr>
        <sz val="10"/>
        <rFont val="Times New Roman"/>
        <family val="1"/>
        <charset val="186"/>
      </rPr>
      <t>metalo gaminiai (neužteršti betonu ir kt. medžiagomis (t. y. turi būti nuvalyti)): kelio ženklai, kelio ženklų atramos, apšvietimo ir kiti stulpai,  apsauginiai atitvarai ir jų elementai, tiltų ir viadukų turėklai, kiti metalo gaminiai, sijos, spraustasienės, pralaidos ir kt.
Kitos,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</si>
  <si>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</si>
  <si>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</si>
  <si>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 xml:space="preserve">Asfalto dangos išardymas/nufrezavimas (frezuojant dangas iki 0,15 m, 504 m2), pakrovimas ir išvežimas į rangovo pasirinktą vietą </t>
  </si>
  <si>
    <t xml:space="preserve">Asfalto dangos išardymas/nufrezavimas (frezuojant dangas iki 0,15 m, 170,0 m2), pakrovimas ir išvežimas į rangovo pasirinktą vietą </t>
  </si>
  <si>
    <t xml:space="preserve">Asfalto dangos išardymas/nufrezavimas (frezuojant dangas iki 0,15 m, 146,0 m2), pakrovimas ir išvežimas į rangovo pasirinktą vietą  </t>
  </si>
  <si>
    <t xml:space="preserve">Asfalto dangos išardymas/nufrezavimas (frezuojant dangas iki 0,15 m, 352,0 m2), pakrovimas ir išvežimas į rangovo pasirinktą vietą </t>
  </si>
  <si>
    <t xml:space="preserve">Asfalto dangos išardymas/nufrezavimas (frezuojant dangas iki 0,15 m, 160,0 m2), pakrovimas ir išvežimas į rangovo pasirinktą vietą </t>
  </si>
  <si>
    <t xml:space="preserve">Asfalto dangos išardymas/nufrezavimas (frezuojant dangas iki 0,15 m, 289,0 m2), pakrovimas ir išvežimas į rangovo pasirinktą vietą </t>
  </si>
  <si>
    <t>Asfalto dangos išardymas/nufrezavimas (frezuojant dangas iki 0,15 m, 122,0 m2), pakrovimas ir išvežimas į rangovo pasirinktą vietą  (grįžtamoji medžiaga)</t>
  </si>
  <si>
    <t>8.3.1</t>
  </si>
  <si>
    <t>G/b pralaidos d800 išardymas atstatant važiuojamąją dalį (18 m)</t>
  </si>
  <si>
    <t>Viršutinis kelkraščio sluoksnio įrengimas iš skaldažolės, kai 85 %, sudaro skaldytų mineralinių medžiagų mišinys fr. 5/22 arba 11/22 arba 11/22 ir 15 % - augalinio grunto mišinys su žolės sėklomis, h≥0,08 m* (jeigu užpildoma pozicija 5.2.1, tuomet pozicija 5.2.2 nepildoma)</t>
  </si>
  <si>
    <t>Viršutinis kelkraščio sluoksnio įrengimas iš skaldažolės, kai 85 %, sudaro skaldytų mineralinių medžiagų mišinys fr. 5/22 arba 11/22 ir 15 % - augalinio grunto mišinys su žolės sėklomis, h≥0,08 m, panaudojant ≤30% betono skaldos*</t>
  </si>
  <si>
    <r>
      <t xml:space="preserve">Viršutinis kelkraščio sluoksnio įrengimas iš skaldažolės, kai 85 %, sudaro skaldytų mineralinių medžiagų mišinys fr. 5/22 arba 11/22 ir 15 % - augalinio grunto mišinys su žolės sėklomis, h≥0,08 m* </t>
    </r>
    <r>
      <rPr>
        <b/>
        <i/>
        <sz val="11"/>
        <rFont val="Times New Roman"/>
        <family val="1"/>
        <charset val="186"/>
      </rPr>
      <t>(užpildžius poziciją 5.2.1, pozicija 5.2.2 nepildoma)</t>
    </r>
  </si>
  <si>
    <r>
      <t xml:space="preserve">Viršutinis kelkraščio sluoksnio įrengimas iš skaldažolės, kai 85 %, sudaro skaldytų mineralinių medžiagų mišinys fr. 5/22 arba 11/22 ir 15 % - augalinio grunto mišinys su žolės sėklomis, h≥0,08 m*  </t>
    </r>
    <r>
      <rPr>
        <b/>
        <i/>
        <sz val="11"/>
        <rFont val="Times New Roman"/>
        <family val="1"/>
        <charset val="186"/>
      </rPr>
      <t>(jeigu užpildoma poziciją 5.2.1, tuomet pozicija 5.2.2 nepildoma)</t>
    </r>
  </si>
  <si>
    <r>
      <t xml:space="preserve">Viršutinis kelkraščio sluoksnio įrengimas iš skaldažolės, kai 85 %, sudaro skaldytų mineralinių medžiagų mišinys fr. 5/22 arba 11/22 ir 15 % - augalinio grunto mišinys su žolės sėklomis, h≥0,08 m* </t>
    </r>
    <r>
      <rPr>
        <b/>
        <i/>
        <sz val="11"/>
        <rFont val="Times New Roman"/>
        <family val="1"/>
        <charset val="186"/>
      </rPr>
      <t>(jeigu užpildoma pozicija 5.2.1, tuomet pozicija 5.2.2 nepildoma)</t>
    </r>
  </si>
  <si>
    <r>
      <t>Viršutinis kelkraščio sluoksnio įrengimas iš skaldažolės, kai 85 %, sudaro skaldytų mineralinių medžiagų mišinys fr. 5/22 arba 11/22 ir 15 % - augalinio grunto mišinys su žolės sėklomis, h≥0,08 m*</t>
    </r>
    <r>
      <rPr>
        <b/>
        <i/>
        <sz val="11"/>
        <rFont val="Times New Roman"/>
        <family val="1"/>
        <charset val="186"/>
      </rPr>
      <t xml:space="preserve"> (jeigu užpildoma pozicija 4.2.1, tuomet pozicija 4.2.2 nepildoma)</t>
    </r>
  </si>
  <si>
    <r>
      <t xml:space="preserve">Viršutinis kelkraščio sluoksnio įrengimas iš skaldažolės, kai 85 %, sudaro skaldytų mineralinių medžiagų mišinys fr. 5/22 arba 11/22 ir 15 % - augalinio grunto mišinys su žolės sėklomis, h≥0,08 m* </t>
    </r>
    <r>
      <rPr>
        <b/>
        <i/>
        <sz val="11"/>
        <rFont val="Times New Roman"/>
        <family val="1"/>
        <charset val="186"/>
      </rPr>
      <t>(jeigu užpildoma pozicija 6.2.1, tuomet pozicija 6.2.2 nepildoma)</t>
    </r>
  </si>
  <si>
    <r>
      <t xml:space="preserve">Viršutinis kelkraščio sluoksnio įrengimas iš skaldažolės, kai 85 %, sudaro skaldytų mineralinių medžiagų mišinys fr. 5/22 arba 11/22 ir 15 % - augalinio grunto mišinys su žolės sėklomis, h≥0,08 m* </t>
    </r>
    <r>
      <rPr>
        <b/>
        <i/>
        <sz val="11"/>
        <rFont val="Times New Roman"/>
        <family val="1"/>
        <charset val="186"/>
      </rPr>
      <t>(jeigu užpildoma pozicija 4.2.1, tuomet pozicija 4.2.2 nepildoma)</t>
    </r>
  </si>
  <si>
    <t>Projektuojamos kelio dangos suvedimas su esama pažvyruojant fr. 0/11 arba 0/16, hvid=0,12 m</t>
  </si>
  <si>
    <t xml:space="preserve">Granitinių kelio bortų įrengimas (1,00x0,15x0,30 m) įrengimas </t>
  </si>
  <si>
    <t>Nuovažų ir sankryžų asfalto dangos suvedimas su esama asfalto danga, panaudojant iš laikinų sandėliavimo aikštelių atvežtas frezuoto asfalto granules, hvid=0,06 m</t>
  </si>
  <si>
    <t>Žemės sankasos ir lovio dugno planiravimas bei tankinimas</t>
  </si>
  <si>
    <t>Cementu stabilizuoto smėlio sluoksnio išardymas (111029,0 m2, hvid - 0,30 m), pakrovimas ir išvežimas į rangovo pasirinktą vietą</t>
  </si>
  <si>
    <t>Esamų gelžbetoninių Ø800 mm pralaidų po nuovaža ir keliu, išardymas, pakrovimas ir išvežimas į Rangovo pasirinktą utilizavimo vietą (3 vnt., 106,0 m)</t>
  </si>
  <si>
    <t>Esamų gelžbetoninių Ø1000 mm pralaidų po nuovaža ir keliu, išardymas, pakrovimas ir išvežimas į Rangovo pasirinktą utilizavimo vietą (8 vnt., 235,0 m)</t>
  </si>
  <si>
    <t>Esamų gelžbetoninių Ø1200 mm pralaidų po nuovaža ir keliu, išardymas, pakrovimas ir išvežimas į Rangovo pasirinktą utilizavimo vietą (6 vnt., 183,0 m)</t>
  </si>
  <si>
    <t>Išardytos betono dangos sutrupinimas ir panaudojimas kelio konstrukcijoje, jos elementuose ar žemės sankasoje</t>
  </si>
  <si>
    <t>2.10.1</t>
  </si>
  <si>
    <t>Armuojančio geotinklo 150/40 kN/m įrengimas</t>
  </si>
  <si>
    <t>Užpilamo grunto ŽB, ŽG, ŽP, ŽM, SB, SG, SP, SD, SM atsivežimas iš karjero ir įrengimas</t>
  </si>
  <si>
    <t>4.2.3</t>
  </si>
  <si>
    <t>4.4.1</t>
  </si>
  <si>
    <t>Asfalto armavimo tinklo įrengimas</t>
  </si>
  <si>
    <t>Metalinių pralaidų Ø1000 mm įrengimas (vamzdžius jungiant apkabomis), 7 vnt.</t>
  </si>
  <si>
    <t>Metalinių pralaidų Ø1200 mm įrengimas (vamzdžius jungiant apkabomis), 7 vnt.</t>
  </si>
  <si>
    <t>14.35.1</t>
  </si>
  <si>
    <t>14.36.1</t>
  </si>
  <si>
    <t>14.37.1</t>
  </si>
  <si>
    <t>Skaldos pagrindo sluoksnio fr. 0/45, h=0,20 m įrengimas</t>
  </si>
  <si>
    <t>Horizontalių kelio barjerų įrengimas ≥5000x9740x500mm įrengimas</t>
  </si>
  <si>
    <t>Horizontalių kelio barjerų įrengimas ≥5000x6460x500mm įrengimas,</t>
  </si>
  <si>
    <t>Nuovažų suvedimas su esama danga pažvyruojant fr. 0/11 arba 0/16, hvid=0,12 m</t>
  </si>
  <si>
    <t>Infiltracinio griovio padengimas dirvožemiu ir apsėjimas veja, h=0,30 m</t>
  </si>
  <si>
    <t>Žvirgždo skaldos fr. 5/8 įrengimas, h=0,10 m</t>
  </si>
  <si>
    <t>Smėlio sluoksnio įrengimas, h=0,10 m</t>
  </si>
  <si>
    <t>Esamų gelžbetoninių Ø1200 mm pralaidų antgalių išardymas pakrovimas ir išvežimas į Rangovo pasirinktą utilizavimo vietą (13 vnt.)</t>
  </si>
  <si>
    <t>Esamų gelžbetoninių Ø1000 mm pralaidų antgalių išardymas pakrovimas ir išvežimas į Rangovo pasirinktą utilizavimo vietą (18 vnt.)</t>
  </si>
  <si>
    <t>Esamų gelžbetoninių Ø800 mm pralaidų antgalių išardymas pakrovimas ir išvežimas į Rangovo pasirinktą utilizavimo vietą (6 vnt.)</t>
  </si>
  <si>
    <t>Esamų gelžbetoninių Ø400 mm pralaidų po nuovaža ir keliu, išardymas, pakrovimas ir išvežimas į Rangovo pasirinktą utilizavimo vietą (3 vnt., 29,0 m)</t>
  </si>
  <si>
    <t>3.9.1</t>
  </si>
  <si>
    <t>3.9.2</t>
  </si>
  <si>
    <t>3.9.3</t>
  </si>
  <si>
    <t>3.9.4</t>
  </si>
  <si>
    <t>Metalinės tvoros tinklo 270/32/15 su stulpais, paramų stulpais, įkalamais tiesiais ankeriais stulpams, įkalamais kryžminiais ankeriais stulpams, tvoros tinklo tvirtinimo grunte smeigėmis, tinklo jungimo/įtempimo junginiu, įrengimas, h≥2,70 m</t>
  </si>
  <si>
    <t>Metalinės tvoros tinklo 270/32/15 su stulpais, paramų stulpais, įkalamais tiesiais ankeriais stulpams, įkalamais kryžminiais ankeriais stulpams, tvoros tinklo tvirtinimo grunte smeigėmis, tinklo jungimo/įtempimo junginiu, įrengimas, h≥2,70 m, kartu su metalinės tinklo tvoros skirtos varliagyvių apsaugai, su stulpais, tinklo jungimu/įtempimu junginiu, įrengimu, h≥0,60 m</t>
  </si>
  <si>
    <t>Betonas C30/37 XC4 kolektoriaus įrengimui</t>
  </si>
  <si>
    <t>Armatūra kolektoriaus įrengimui</t>
  </si>
  <si>
    <t>Siūlės "karštas prie šalto" įrengimas, 400 g</t>
  </si>
  <si>
    <t>Siūlės "karštas prie šalto" įrengimas, 500 g</t>
  </si>
  <si>
    <t>4. Kelio dangos konstrukcija (II dangos konstrukcijos variantas)</t>
  </si>
  <si>
    <t>4. Kelio dangos konstrukcija (I dangos konstrukcijos variantas)</t>
  </si>
  <si>
    <t>3. Kelio dangos konstrukcija  (I dangos konstrukcijos variantas)</t>
  </si>
  <si>
    <t>3. Kelio dangos konstrukcija  (II dangos konstrukcijos variantas)</t>
  </si>
  <si>
    <t>4. Kelio dangos konstrukcija  (I dangos konstrukcijos variantas)</t>
  </si>
  <si>
    <t>4. Kelio dangos konstrukcija  (II dangos konstrukcijos variantas)</t>
  </si>
  <si>
    <t>Siūlės "karštas prie šalto" įrengimas, 300 g/cm</t>
  </si>
  <si>
    <t>Apsauginių barjerų (N2 W2) įrengimas</t>
  </si>
  <si>
    <t>Apsauginių barjerų (N2 W2) PGK įrengimas</t>
  </si>
  <si>
    <t>Dvipusių (dėžinio arba elipsės skerspjūvio) atitvarų (H1 W4) įrengimas</t>
  </si>
  <si>
    <t>Saugaus tipo (P3 Z1 D1 B) PGK įrengimas</t>
  </si>
  <si>
    <t>Betoninių antgalių d600 pralaidoms įrengimas</t>
  </si>
  <si>
    <t>12.7</t>
  </si>
  <si>
    <t>Plastikinės d600 pralaidos po nuovaža/sankryža ar griovyje įrengimas (1 vnt.)</t>
  </si>
  <si>
    <t>12.1.1</t>
  </si>
  <si>
    <t>Esamo F1-F2 grunto kasimas ekskavatoriais, grunto pakrovimas ir
pervežimas į pylimų vietas ir pylimų įrengimas</t>
  </si>
  <si>
    <t>Kelio šviestuvo atrama (10 metrų)</t>
  </si>
  <si>
    <t>Užmaunama gembė (1,5 metro)</t>
  </si>
  <si>
    <t>2.8.1</t>
  </si>
  <si>
    <t>2.8.2</t>
  </si>
  <si>
    <t>Pamatas atramai (6 metrų)</t>
  </si>
  <si>
    <t>Pamatas atramai (10 metrų)</t>
  </si>
  <si>
    <t>Pamatas atramai (12 metrų)</t>
  </si>
  <si>
    <t>3.6.1</t>
  </si>
  <si>
    <t>4.6.1</t>
  </si>
  <si>
    <t>Pėsčiųjų perėjos šviestuvo atrama (10 metrų)</t>
  </si>
  <si>
    <t>Kelio LED šviestuvas (81 W)</t>
  </si>
  <si>
    <t>Pėsčiųjų perėjos kryptinis LED šviestuvas (118 W)</t>
  </si>
  <si>
    <t>Kabelių galinės, jungiamosios movos 4x16</t>
  </si>
  <si>
    <t>Kabelių galinės, jungiamosios movos 4x10</t>
  </si>
  <si>
    <t>Esamų g/b nuleistuvų išardymas ir laužo išvežimas (12 vnt.)</t>
  </si>
  <si>
    <t>* Tiekėjui  vertintis nereikia,  AB Lietuvos automobilių kelių direkcija įmonei AB "Energijos skirstymo operatorius" už atliktus darbus apmokės tiesiogiai.</t>
  </si>
  <si>
    <t>Horizontalių kelio barjerų įrengimas ≥5000x4870x500mm įrengimas</t>
  </si>
  <si>
    <t>Supilamas grunto sluoksnis iš F1 klasės gruntų (h - 0,30 m), įrengiamas iš atvežtinių medžiagų</t>
  </si>
  <si>
    <t>Iškastų durpynų užpylimas naudojant F1 klasės gruntus iš atvežtinių medžiagų</t>
  </si>
  <si>
    <t>Laikinosios priekrovos įrengimas iš nesurištų mineralinių medžiagų mišinio 0/45 įrengimas, h=0,50 m (grįžtamoji medžiaga)</t>
  </si>
  <si>
    <t>Šlaitų armavimo sistemos įrengimas</t>
  </si>
  <si>
    <t>Vienkrypčių vartų laukiniams gyvūnams įrengimas, h≥2,50 m</t>
  </si>
  <si>
    <t>Vartelių žmonėms įrengimas, h≥2,50 m</t>
  </si>
  <si>
    <t>Iki 1000 V kabelis plastikine izoliacija, skirtas kloti žemėje Al 4x16 mm², 1 kV</t>
  </si>
  <si>
    <t>Iki 1000 V kabelis plastikine izoliacija, skirtas kloti žemėje Al 4x10 mm², 1 kV</t>
  </si>
  <si>
    <t>1.45</t>
  </si>
  <si>
    <t>Esamos greičio matavimo sistemos demontavimas ir atstatymas</t>
  </si>
  <si>
    <t>Esamos eismo intensyvumo skaičiavimo sistemos demontavimas ir atstatymas</t>
  </si>
  <si>
    <t>1.46</t>
  </si>
  <si>
    <t>1.47</t>
  </si>
  <si>
    <t>Esamos kelių oro sąlygų stotelės demontavimas ir atstatymas</t>
  </si>
  <si>
    <t>13.22.1</t>
  </si>
  <si>
    <t>Monolitinis betonas C25/30 pralaidos užaklinimui</t>
  </si>
  <si>
    <t xml:space="preserve">Drenažo rinktuvų iš PP PRAGMA 573/500 mm vidinio skersmens gofruotų perforuotų vamzdžių įrengimas vienkaušiu ekskavatoriumi priemolio grunte iki 3 m gylio </t>
  </si>
  <si>
    <r>
      <rPr>
        <b/>
        <i/>
        <sz val="10"/>
        <rFont val="Times New Roman"/>
        <family val="1"/>
        <charset val="186"/>
      </rPr>
      <t xml:space="preserve">Pastaba_2: </t>
    </r>
    <r>
      <rPr>
        <i/>
        <sz val="10"/>
        <color rgb="FFFF0000"/>
        <rFont val="Times New Roman"/>
        <family val="1"/>
        <charset val="186"/>
      </rPr>
      <t>šiuo pirkimu naujai suprojektuotos elektroninių ryšių (ITS) projekto dalies pirkimas nevykdomas.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</si>
</sst>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 ;\-#,##0.00\ "/>
    <numFmt numFmtId="165" formatCode="0.000"/>
  </numFmts>
  <fonts count="32">
    <font>
      <sz val="11"/>
      <color theme="1"/>
      <name val="Calibri"/>
      <family val="2"/>
      <charset val="186"/>
      <scheme val="minor"/>
    </font>
    <font>
      <sz val="10"/>
      <color theme="1"/>
      <name val="Arial"/>
      <family val="2"/>
      <charset val="186"/>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b/>
      <sz val="10"/>
      <name val="Times New Roman"/>
      <family val="1"/>
      <charset val="186"/>
    </font>
    <font>
      <sz val="10"/>
      <name val="Times New Roman"/>
      <family val="1"/>
      <charset val="186"/>
    </font>
    <font>
      <i/>
      <sz val="10"/>
      <name val="Times New Roman"/>
      <family val="1"/>
      <charset val="186"/>
    </font>
    <font>
      <b/>
      <i/>
      <sz val="10"/>
      <name val="Times New Roman"/>
      <family val="1"/>
      <charset val="186"/>
    </font>
    <font>
      <sz val="10"/>
      <name val="Arial"/>
      <family val="2"/>
      <charset val="186"/>
    </font>
    <font>
      <sz val="11"/>
      <color theme="1"/>
      <name val="Calibri"/>
      <family val="2"/>
      <scheme val="minor"/>
    </font>
    <font>
      <sz val="11"/>
      <color theme="1"/>
      <name val="Calibri"/>
      <family val="2"/>
      <charset val="186"/>
      <scheme val="minor"/>
    </font>
    <font>
      <sz val="10"/>
      <name val="TimesLT"/>
    </font>
    <font>
      <sz val="11"/>
      <name val="Times New Roman"/>
      <family val="1"/>
    </font>
    <font>
      <b/>
      <sz val="11"/>
      <color rgb="FFFF0000"/>
      <name val="Times New Roman"/>
      <family val="1"/>
    </font>
    <font>
      <sz val="11"/>
      <color rgb="FFFF0000"/>
      <name val="Times New Roman"/>
      <family val="1"/>
    </font>
    <font>
      <b/>
      <i/>
      <sz val="10"/>
      <name val="Times New Roman"/>
      <family val="1"/>
    </font>
    <font>
      <b/>
      <sz val="16"/>
      <name val="Times New Roman"/>
      <family val="1"/>
      <charset val="186"/>
    </font>
    <font>
      <i/>
      <sz val="11"/>
      <color rgb="FFFF0000"/>
      <name val="Times New Roman"/>
      <family val="1"/>
      <charset val="186"/>
    </font>
    <font>
      <i/>
      <sz val="11"/>
      <color theme="1"/>
      <name val="Times New Roman"/>
      <family val="1"/>
      <charset val="186"/>
    </font>
    <font>
      <b/>
      <i/>
      <sz val="11"/>
      <name val="Times New Roman"/>
      <family val="1"/>
      <charset val="186"/>
    </font>
    <font>
      <b/>
      <sz val="16"/>
      <color theme="1"/>
      <name val="Times New Roman"/>
      <family val="1"/>
      <charset val="186"/>
    </font>
    <font>
      <b/>
      <sz val="16"/>
      <color theme="1"/>
      <name val="Calibri"/>
      <family val="2"/>
      <charset val="186"/>
      <scheme val="minor"/>
    </font>
    <font>
      <sz val="10"/>
      <color rgb="FF000000"/>
      <name val="Arial"/>
      <family val="2"/>
    </font>
    <font>
      <i/>
      <sz val="10"/>
      <color rgb="FFFF0000"/>
      <name val="Times New Roman"/>
      <family val="1"/>
      <charset val="186"/>
    </font>
  </fonts>
  <fills count="8">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rgb="FFFFC000"/>
        <bgColor indexed="64"/>
      </patternFill>
    </fill>
    <fill>
      <patternFill patternType="solid">
        <fgColor rgb="FFC000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right/>
      <top/>
      <bottom style="medium">
        <color indexed="64"/>
      </bottom>
      <diagonal/>
    </border>
    <border>
      <left style="thin">
        <color indexed="64"/>
      </left>
      <right/>
      <top style="thin">
        <color indexed="64"/>
      </top>
      <bottom/>
      <diagonal/>
    </border>
    <border>
      <left/>
      <right style="medium">
        <color indexed="64"/>
      </right>
      <top/>
      <bottom style="thin">
        <color indexed="64"/>
      </bottom>
      <diagonal/>
    </border>
  </borders>
  <cellStyleXfs count="10">
    <xf numFmtId="0" fontId="0" fillId="0" borderId="0"/>
    <xf numFmtId="0" fontId="2" fillId="0" borderId="0" applyNumberFormat="0" applyBorder="0" applyProtection="0"/>
    <xf numFmtId="0" fontId="2" fillId="0" borderId="0" applyNumberFormat="0" applyBorder="0" applyProtection="0"/>
    <xf numFmtId="0" fontId="2" fillId="0" borderId="0"/>
    <xf numFmtId="0" fontId="2" fillId="0" borderId="0"/>
    <xf numFmtId="0" fontId="16" fillId="0" borderId="0"/>
    <xf numFmtId="0" fontId="17" fillId="0" borderId="0"/>
    <xf numFmtId="0" fontId="1" fillId="0" borderId="0"/>
    <xf numFmtId="0" fontId="18" fillId="0" borderId="0"/>
    <xf numFmtId="0" fontId="19" fillId="0" borderId="0"/>
  </cellStyleXfs>
  <cellXfs count="305">
    <xf numFmtId="0" fontId="0" fillId="0" borderId="0" xfId="0"/>
    <xf numFmtId="0" fontId="3" fillId="0" borderId="0" xfId="1" applyFont="1" applyAlignment="1" applyProtection="1">
      <alignment horizontal="center" vertical="center" wrapText="1"/>
    </xf>
    <xf numFmtId="49" fontId="6" fillId="0" borderId="1" xfId="0" applyNumberFormat="1" applyFont="1" applyBorder="1" applyAlignment="1">
      <alignment horizontal="left" vertical="center" wrapText="1"/>
    </xf>
    <xf numFmtId="4" fontId="5" fillId="4" borderId="1" xfId="3" applyNumberFormat="1" applyFont="1" applyFill="1" applyBorder="1" applyAlignment="1" applyProtection="1">
      <alignment horizontal="center" vertical="center" wrapText="1"/>
      <protection locked="0"/>
    </xf>
    <xf numFmtId="4" fontId="6" fillId="4" borderId="1" xfId="0" applyNumberFormat="1" applyFont="1" applyFill="1" applyBorder="1" applyAlignment="1" applyProtection="1">
      <alignment horizontal="center" vertical="center" wrapText="1"/>
      <protection locked="0"/>
    </xf>
    <xf numFmtId="0" fontId="8" fillId="0" borderId="0" xfId="0" applyFont="1" applyProtection="1">
      <protection locked="0"/>
    </xf>
    <xf numFmtId="0" fontId="8" fillId="0" borderId="0" xfId="0" applyFont="1" applyAlignment="1" applyProtection="1">
      <alignment wrapText="1"/>
      <protection locked="0"/>
    </xf>
    <xf numFmtId="0" fontId="7" fillId="0" borderId="0" xfId="0" applyFont="1" applyAlignment="1" applyProtection="1">
      <alignment wrapText="1"/>
      <protection locked="0"/>
    </xf>
    <xf numFmtId="0" fontId="8" fillId="0" borderId="0" xfId="0" applyFont="1"/>
    <xf numFmtId="0" fontId="8" fillId="0" borderId="0" xfId="0" applyFont="1" applyAlignment="1">
      <alignment vertical="center" wrapText="1"/>
    </xf>
    <xf numFmtId="0" fontId="8" fillId="0" borderId="0" xfId="0" applyFont="1" applyAlignment="1" applyProtection="1">
      <alignment horizontal="center" vertical="center"/>
      <protection locked="0"/>
    </xf>
    <xf numFmtId="0" fontId="7" fillId="0" borderId="0" xfId="0" applyFont="1" applyProtection="1">
      <protection locked="0"/>
    </xf>
    <xf numFmtId="4" fontId="5" fillId="4" borderId="1" xfId="4" applyNumberFormat="1" applyFont="1" applyFill="1" applyBorder="1" applyAlignment="1" applyProtection="1">
      <alignment horizontal="center" vertical="center" wrapText="1"/>
      <protection locked="0"/>
    </xf>
    <xf numFmtId="49" fontId="6" fillId="0" borderId="1"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0" fontId="8" fillId="0" borderId="0" xfId="0" applyFont="1" applyAlignment="1">
      <alignment wrapText="1"/>
    </xf>
    <xf numFmtId="49" fontId="10" fillId="0" borderId="2" xfId="0" applyNumberFormat="1" applyFont="1" applyBorder="1" applyAlignment="1">
      <alignment horizontal="center" vertical="center" wrapText="1"/>
    </xf>
    <xf numFmtId="49" fontId="6" fillId="0" borderId="2" xfId="0" applyNumberFormat="1" applyFont="1" applyBorder="1" applyAlignment="1">
      <alignment horizontal="left" vertical="center" wrapText="1"/>
    </xf>
    <xf numFmtId="49" fontId="6" fillId="0" borderId="2" xfId="0" applyNumberFormat="1" applyFont="1" applyBorder="1" applyAlignment="1">
      <alignment horizontal="center" vertical="center" wrapText="1"/>
    </xf>
    <xf numFmtId="4" fontId="5" fillId="4" borderId="2" xfId="3" applyNumberFormat="1" applyFont="1" applyFill="1" applyBorder="1" applyAlignment="1" applyProtection="1">
      <alignment horizontal="center" vertical="center" wrapText="1"/>
      <protection locked="0"/>
    </xf>
    <xf numFmtId="4" fontId="6" fillId="0" borderId="3" xfId="0" applyNumberFormat="1" applyFont="1" applyBorder="1" applyAlignment="1">
      <alignment horizontal="center" vertical="center" wrapText="1"/>
    </xf>
    <xf numFmtId="4" fontId="6" fillId="0" borderId="4" xfId="0" applyNumberFormat="1" applyFont="1" applyBorder="1" applyAlignment="1">
      <alignment horizontal="center" vertical="center" wrapText="1"/>
    </xf>
    <xf numFmtId="49" fontId="10" fillId="0" borderId="5" xfId="0" applyNumberFormat="1" applyFont="1" applyBorder="1" applyAlignment="1">
      <alignment horizontal="center" vertical="center" wrapText="1"/>
    </xf>
    <xf numFmtId="49" fontId="6" fillId="0" borderId="5" xfId="0" applyNumberFormat="1" applyFont="1" applyBorder="1" applyAlignment="1">
      <alignment horizontal="left" vertical="center" wrapText="1"/>
    </xf>
    <xf numFmtId="49" fontId="6" fillId="0" borderId="5" xfId="0" applyNumberFormat="1" applyFont="1" applyBorder="1" applyAlignment="1">
      <alignment horizontal="center" vertical="center" wrapText="1"/>
    </xf>
    <xf numFmtId="4" fontId="5" fillId="4" borderId="5" xfId="3" applyNumberFormat="1" applyFont="1" applyFill="1" applyBorder="1" applyAlignment="1" applyProtection="1">
      <alignment horizontal="center" vertical="center" wrapText="1"/>
      <protection locked="0"/>
    </xf>
    <xf numFmtId="4" fontId="6" fillId="0" borderId="6" xfId="0" applyNumberFormat="1" applyFont="1" applyBorder="1" applyAlignment="1">
      <alignment horizontal="center" vertical="center" wrapText="1"/>
    </xf>
    <xf numFmtId="164" fontId="6" fillId="4" borderId="2" xfId="0" applyNumberFormat="1" applyFont="1" applyFill="1" applyBorder="1" applyAlignment="1" applyProtection="1">
      <alignment horizontal="center" vertical="center"/>
      <protection locked="0"/>
    </xf>
    <xf numFmtId="164" fontId="6" fillId="4" borderId="5" xfId="0" applyNumberFormat="1" applyFont="1" applyFill="1" applyBorder="1" applyAlignment="1" applyProtection="1">
      <alignment horizontal="center" vertical="center"/>
      <protection locked="0"/>
    </xf>
    <xf numFmtId="0" fontId="3" fillId="0" borderId="5" xfId="2" applyFont="1" applyBorder="1" applyAlignment="1" applyProtection="1">
      <alignment horizontal="center" vertical="center" wrapText="1"/>
    </xf>
    <xf numFmtId="0" fontId="3" fillId="0" borderId="5" xfId="1" applyFont="1" applyBorder="1" applyAlignment="1" applyProtection="1">
      <alignment horizontal="center" vertical="center" wrapText="1"/>
    </xf>
    <xf numFmtId="0" fontId="3" fillId="0" borderId="6" xfId="1" applyFont="1" applyBorder="1" applyAlignment="1" applyProtection="1">
      <alignment horizontal="center" vertical="center" wrapText="1"/>
    </xf>
    <xf numFmtId="4" fontId="5" fillId="4" borderId="2" xfId="4" applyNumberFormat="1" applyFont="1" applyFill="1" applyBorder="1" applyAlignment="1" applyProtection="1">
      <alignment horizontal="center" vertical="center" wrapText="1"/>
      <protection locked="0"/>
    </xf>
    <xf numFmtId="4" fontId="5" fillId="4" borderId="5" xfId="4" applyNumberFormat="1" applyFont="1" applyFill="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4" fontId="6" fillId="4" borderId="2" xfId="0" applyNumberFormat="1" applyFont="1" applyFill="1" applyBorder="1" applyAlignment="1" applyProtection="1">
      <alignment horizontal="center" vertical="center" wrapText="1"/>
      <protection locked="0"/>
    </xf>
    <xf numFmtId="4" fontId="6" fillId="4" borderId="5" xfId="0" applyNumberFormat="1" applyFont="1" applyFill="1" applyBorder="1" applyAlignment="1" applyProtection="1">
      <alignment horizontal="center" vertical="center" wrapText="1"/>
      <protection locked="0"/>
    </xf>
    <xf numFmtId="49" fontId="10" fillId="0" borderId="10" xfId="0" applyNumberFormat="1" applyFont="1" applyBorder="1" applyAlignment="1">
      <alignment horizontal="center" vertical="center" wrapText="1"/>
    </xf>
    <xf numFmtId="49" fontId="6" fillId="0" borderId="10" xfId="0" applyNumberFormat="1" applyFont="1" applyBorder="1" applyAlignment="1">
      <alignment horizontal="left" vertical="center" wrapText="1"/>
    </xf>
    <xf numFmtId="49" fontId="6" fillId="0" borderId="10" xfId="0" applyNumberFormat="1" applyFont="1" applyBorder="1" applyAlignment="1">
      <alignment horizontal="center" vertical="center" wrapText="1"/>
    </xf>
    <xf numFmtId="4" fontId="5" fillId="4" borderId="10" xfId="4" applyNumberFormat="1" applyFont="1" applyFill="1" applyBorder="1" applyAlignment="1" applyProtection="1">
      <alignment horizontal="center" vertical="center" wrapText="1"/>
      <protection locked="0"/>
    </xf>
    <xf numFmtId="4" fontId="6" fillId="0" borderId="11" xfId="0" applyNumberFormat="1" applyFont="1" applyBorder="1" applyAlignment="1">
      <alignment horizontal="center" vertical="center" wrapText="1"/>
    </xf>
    <xf numFmtId="4" fontId="5" fillId="0" borderId="9" xfId="0" applyNumberFormat="1" applyFont="1" applyBorder="1" applyAlignment="1" applyProtection="1">
      <alignment horizontal="center" vertical="center" wrapText="1"/>
      <protection locked="0"/>
    </xf>
    <xf numFmtId="4" fontId="11" fillId="0" borderId="11" xfId="0" applyNumberFormat="1" applyFont="1" applyBorder="1" applyAlignment="1" applyProtection="1">
      <alignment horizontal="center" vertical="center"/>
      <protection locked="0"/>
    </xf>
    <xf numFmtId="4" fontId="11" fillId="0" borderId="0" xfId="0" applyNumberFormat="1" applyFont="1" applyAlignment="1" applyProtection="1">
      <alignment horizontal="center" vertical="center"/>
      <protection locked="0"/>
    </xf>
    <xf numFmtId="0" fontId="5" fillId="0" borderId="0" xfId="4" applyFont="1" applyAlignment="1">
      <alignment vertical="center"/>
    </xf>
    <xf numFmtId="0" fontId="5" fillId="0" borderId="0" xfId="4" applyFont="1" applyAlignment="1">
      <alignment vertical="center" wrapText="1"/>
    </xf>
    <xf numFmtId="4" fontId="5" fillId="0" borderId="0" xfId="3" applyNumberFormat="1" applyFont="1" applyAlignment="1">
      <alignment horizontal="center" vertical="center" wrapText="1"/>
    </xf>
    <xf numFmtId="4" fontId="5" fillId="0" borderId="0" xfId="4" applyNumberFormat="1" applyFont="1" applyAlignment="1">
      <alignment horizontal="right" vertical="center"/>
    </xf>
    <xf numFmtId="4" fontId="5" fillId="0" borderId="0" xfId="4" applyNumberFormat="1" applyFont="1" applyAlignment="1">
      <alignment horizontal="right" vertical="center" wrapText="1"/>
    </xf>
    <xf numFmtId="0" fontId="5" fillId="0" borderId="12" xfId="3" applyFont="1" applyBorder="1" applyAlignment="1">
      <alignment horizontal="center" vertical="center" wrapText="1"/>
    </xf>
    <xf numFmtId="4" fontId="5" fillId="0" borderId="11" xfId="3" applyNumberFormat="1" applyFont="1" applyBorder="1" applyAlignment="1">
      <alignment horizontal="center" vertical="center" wrapText="1"/>
    </xf>
    <xf numFmtId="2" fontId="3" fillId="0" borderId="0" xfId="1" applyNumberFormat="1" applyFont="1" applyAlignment="1" applyProtection="1">
      <alignment horizontal="center" vertical="center" wrapText="1"/>
    </xf>
    <xf numFmtId="2" fontId="3" fillId="0" borderId="5" xfId="2" applyNumberFormat="1" applyFont="1" applyBorder="1" applyAlignment="1" applyProtection="1">
      <alignment horizontal="center" vertical="center" wrapText="1"/>
    </xf>
    <xf numFmtId="2" fontId="6" fillId="0" borderId="2" xfId="0" applyNumberFormat="1" applyFont="1" applyBorder="1" applyAlignment="1">
      <alignment horizontal="center" vertical="center"/>
    </xf>
    <xf numFmtId="2" fontId="6" fillId="0" borderId="1" xfId="0" applyNumberFormat="1" applyFont="1" applyBorder="1" applyAlignment="1">
      <alignment horizontal="center" vertical="center"/>
    </xf>
    <xf numFmtId="2" fontId="6" fillId="0" borderId="5" xfId="0" applyNumberFormat="1" applyFont="1" applyBorder="1" applyAlignment="1">
      <alignment horizontal="center" vertical="center"/>
    </xf>
    <xf numFmtId="2" fontId="6" fillId="0" borderId="10" xfId="0" applyNumberFormat="1" applyFont="1" applyBorder="1" applyAlignment="1">
      <alignment horizontal="center" vertical="center"/>
    </xf>
    <xf numFmtId="2" fontId="5" fillId="0" borderId="0" xfId="4" applyNumberFormat="1" applyFont="1" applyAlignment="1">
      <alignment vertical="center"/>
    </xf>
    <xf numFmtId="2" fontId="5" fillId="0" borderId="0" xfId="4" applyNumberFormat="1" applyFont="1" applyAlignment="1">
      <alignment horizontal="right" vertical="center"/>
    </xf>
    <xf numFmtId="2" fontId="8" fillId="0" borderId="0" xfId="0" applyNumberFormat="1" applyFont="1"/>
    <xf numFmtId="49" fontId="6" fillId="0" borderId="16"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xf>
    <xf numFmtId="0" fontId="12" fillId="0" borderId="1" xfId="0" applyFont="1" applyBorder="1" applyAlignment="1">
      <alignment horizontal="right" vertical="center"/>
    </xf>
    <xf numFmtId="0" fontId="13" fillId="0" borderId="0" xfId="0" applyFont="1"/>
    <xf numFmtId="0" fontId="15" fillId="0" borderId="0" xfId="0" applyFont="1"/>
    <xf numFmtId="4" fontId="13"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49" fontId="10" fillId="0" borderId="16" xfId="0" applyNumberFormat="1" applyFont="1" applyBorder="1" applyAlignment="1">
      <alignment horizontal="center" vertical="center" wrapText="1"/>
    </xf>
    <xf numFmtId="49" fontId="6" fillId="0" borderId="19" xfId="0" applyNumberFormat="1" applyFont="1" applyBorder="1" applyAlignment="1">
      <alignment horizontal="center" vertical="center" wrapText="1"/>
    </xf>
    <xf numFmtId="49" fontId="6" fillId="0" borderId="20" xfId="0" applyNumberFormat="1" applyFont="1" applyBorder="1" applyAlignment="1">
      <alignment horizontal="left" vertical="center" wrapText="1"/>
    </xf>
    <xf numFmtId="49" fontId="10" fillId="0" borderId="20" xfId="0" applyNumberFormat="1" applyFont="1" applyBorder="1" applyAlignment="1">
      <alignment horizontal="center" vertical="center" wrapText="1"/>
    </xf>
    <xf numFmtId="49" fontId="20" fillId="0" borderId="1" xfId="0" applyNumberFormat="1" applyFont="1" applyBorder="1" applyAlignment="1">
      <alignment horizontal="left" vertical="center" wrapText="1"/>
    </xf>
    <xf numFmtId="49" fontId="6" fillId="0" borderId="16" xfId="0" applyNumberFormat="1" applyFont="1" applyBorder="1" applyAlignment="1">
      <alignment horizontal="left" vertical="center" wrapText="1"/>
    </xf>
    <xf numFmtId="49" fontId="6" fillId="0" borderId="20" xfId="0" applyNumberFormat="1" applyFont="1" applyBorder="1" applyAlignment="1">
      <alignment horizontal="center" vertical="center" wrapText="1"/>
    </xf>
    <xf numFmtId="2" fontId="6" fillId="0" borderId="20" xfId="0" applyNumberFormat="1" applyFont="1" applyBorder="1" applyAlignment="1">
      <alignment horizontal="center" vertical="center"/>
    </xf>
    <xf numFmtId="164" fontId="6" fillId="4" borderId="20" xfId="0" applyNumberFormat="1" applyFont="1" applyFill="1" applyBorder="1" applyAlignment="1" applyProtection="1">
      <alignment horizontal="center" vertical="center"/>
      <protection locked="0"/>
    </xf>
    <xf numFmtId="4" fontId="6" fillId="0" borderId="26" xfId="0" applyNumberFormat="1" applyFont="1" applyBorder="1" applyAlignment="1">
      <alignment horizontal="center" vertical="center" wrapText="1"/>
    </xf>
    <xf numFmtId="4" fontId="5" fillId="4" borderId="20" xfId="4" applyNumberFormat="1" applyFont="1" applyFill="1" applyBorder="1" applyAlignment="1" applyProtection="1">
      <alignment horizontal="center" vertical="center" wrapText="1"/>
      <protection locked="0"/>
    </xf>
    <xf numFmtId="2" fontId="6" fillId="0" borderId="16" xfId="0" applyNumberFormat="1" applyFont="1" applyBorder="1" applyAlignment="1">
      <alignment horizontal="center" vertical="center"/>
    </xf>
    <xf numFmtId="4" fontId="6" fillId="0" borderId="27" xfId="0" applyNumberFormat="1" applyFont="1" applyBorder="1" applyAlignment="1">
      <alignment horizontal="center" vertical="center" wrapText="1"/>
    </xf>
    <xf numFmtId="49" fontId="10" fillId="0" borderId="22" xfId="0" applyNumberFormat="1" applyFont="1" applyBorder="1" applyAlignment="1">
      <alignment horizontal="center" vertical="center" wrapText="1"/>
    </xf>
    <xf numFmtId="49" fontId="6" fillId="0" borderId="31" xfId="0" applyNumberFormat="1" applyFont="1" applyBorder="1" applyAlignment="1">
      <alignment horizontal="left" vertical="center" wrapText="1"/>
    </xf>
    <xf numFmtId="49" fontId="6" fillId="0" borderId="31" xfId="0" applyNumberFormat="1" applyFont="1" applyBorder="1" applyAlignment="1">
      <alignment horizontal="center" vertical="center" wrapText="1"/>
    </xf>
    <xf numFmtId="2" fontId="6" fillId="0" borderId="31" xfId="0" applyNumberFormat="1" applyFont="1" applyBorder="1" applyAlignment="1">
      <alignment horizontal="center" vertical="center"/>
    </xf>
    <xf numFmtId="4" fontId="5" fillId="4" borderId="31" xfId="4" applyNumberFormat="1" applyFont="1" applyFill="1" applyBorder="1" applyAlignment="1" applyProtection="1">
      <alignment horizontal="center" vertical="center" wrapText="1"/>
      <protection locked="0"/>
    </xf>
    <xf numFmtId="49" fontId="6" fillId="0" borderId="22" xfId="0" applyNumberFormat="1" applyFont="1" applyBorder="1" applyAlignment="1">
      <alignment horizontal="center" vertical="center" wrapText="1"/>
    </xf>
    <xf numFmtId="2" fontId="6" fillId="0" borderId="22" xfId="0" applyNumberFormat="1" applyFont="1" applyBorder="1" applyAlignment="1">
      <alignment horizontal="center" vertical="center"/>
    </xf>
    <xf numFmtId="4" fontId="5" fillId="4" borderId="22" xfId="4" applyNumberFormat="1" applyFont="1" applyFill="1" applyBorder="1" applyAlignment="1" applyProtection="1">
      <alignment horizontal="center" vertical="center" wrapText="1"/>
      <protection locked="0"/>
    </xf>
    <xf numFmtId="49" fontId="10" fillId="0" borderId="9" xfId="0" applyNumberFormat="1" applyFont="1" applyBorder="1" applyAlignment="1">
      <alignment horizontal="center" vertical="center" wrapText="1"/>
    </xf>
    <xf numFmtId="49" fontId="10" fillId="0" borderId="15" xfId="0" applyNumberFormat="1" applyFont="1" applyBorder="1" applyAlignment="1">
      <alignment horizontal="center" vertical="center" wrapText="1"/>
    </xf>
    <xf numFmtId="49" fontId="6" fillId="0" borderId="22" xfId="0" applyNumberFormat="1" applyFont="1" applyBorder="1" applyAlignment="1">
      <alignment horizontal="left" vertical="center" wrapText="1"/>
    </xf>
    <xf numFmtId="49" fontId="10" fillId="0" borderId="31" xfId="0" applyNumberFormat="1" applyFont="1" applyBorder="1" applyAlignment="1">
      <alignment horizontal="center" vertical="center" wrapText="1"/>
    </xf>
    <xf numFmtId="4" fontId="6" fillId="0" borderId="25" xfId="0" applyNumberFormat="1" applyFont="1" applyBorder="1" applyAlignment="1">
      <alignment horizontal="center" vertical="center" wrapText="1"/>
    </xf>
    <xf numFmtId="49" fontId="10" fillId="0" borderId="35" xfId="0" applyNumberFormat="1" applyFont="1" applyBorder="1" applyAlignment="1">
      <alignment horizontal="center" vertical="center" wrapText="1"/>
    </xf>
    <xf numFmtId="4" fontId="6" fillId="0" borderId="18" xfId="0" applyNumberFormat="1" applyFont="1" applyBorder="1" applyAlignment="1">
      <alignment horizontal="center" vertical="center" wrapText="1"/>
    </xf>
    <xf numFmtId="4" fontId="6" fillId="4" borderId="16" xfId="0" applyNumberFormat="1" applyFont="1" applyFill="1" applyBorder="1" applyAlignment="1" applyProtection="1">
      <alignment horizontal="center" vertical="center" wrapText="1"/>
      <protection locked="0"/>
    </xf>
    <xf numFmtId="49" fontId="10" fillId="0" borderId="14" xfId="0" applyNumberFormat="1" applyFont="1" applyBorder="1" applyAlignment="1">
      <alignment horizontal="center" vertical="center" wrapText="1"/>
    </xf>
    <xf numFmtId="4" fontId="6" fillId="4" borderId="31" xfId="0" applyNumberFormat="1" applyFont="1" applyFill="1" applyBorder="1" applyAlignment="1" applyProtection="1">
      <alignment horizontal="center" vertical="center" wrapText="1"/>
      <protection locked="0"/>
    </xf>
    <xf numFmtId="4" fontId="6" fillId="4" borderId="23" xfId="0" applyNumberFormat="1" applyFont="1" applyFill="1" applyBorder="1" applyAlignment="1" applyProtection="1">
      <alignment horizontal="center" vertical="center" wrapText="1"/>
      <protection locked="0"/>
    </xf>
    <xf numFmtId="4" fontId="6" fillId="4" borderId="21" xfId="0" applyNumberFormat="1" applyFont="1" applyFill="1" applyBorder="1" applyAlignment="1" applyProtection="1">
      <alignment horizontal="center" vertical="center" wrapText="1"/>
      <protection locked="0"/>
    </xf>
    <xf numFmtId="164" fontId="6" fillId="4" borderId="16" xfId="0" applyNumberFormat="1" applyFont="1" applyFill="1" applyBorder="1" applyAlignment="1" applyProtection="1">
      <alignment horizontal="center" vertical="center"/>
      <protection locked="0"/>
    </xf>
    <xf numFmtId="49" fontId="6" fillId="0" borderId="35" xfId="0" applyNumberFormat="1" applyFont="1" applyBorder="1" applyAlignment="1">
      <alignment horizontal="left" vertical="center" wrapText="1"/>
    </xf>
    <xf numFmtId="49" fontId="10" fillId="0" borderId="37" xfId="0" applyNumberFormat="1" applyFont="1" applyBorder="1" applyAlignment="1">
      <alignment horizontal="center" vertical="center" wrapText="1"/>
    </xf>
    <xf numFmtId="49" fontId="10" fillId="0" borderId="13" xfId="0" applyNumberFormat="1" applyFont="1" applyBorder="1" applyAlignment="1">
      <alignment horizontal="center" vertical="center" wrapText="1"/>
    </xf>
    <xf numFmtId="49" fontId="10" fillId="0" borderId="38" xfId="0" applyNumberFormat="1" applyFont="1" applyBorder="1" applyAlignment="1">
      <alignment horizontal="center" vertical="center" wrapText="1"/>
    </xf>
    <xf numFmtId="49" fontId="10" fillId="0" borderId="39" xfId="0" applyNumberFormat="1" applyFont="1" applyBorder="1" applyAlignment="1">
      <alignment horizontal="center" vertical="center" wrapText="1"/>
    </xf>
    <xf numFmtId="49" fontId="10" fillId="0" borderId="40" xfId="0" applyNumberFormat="1" applyFont="1" applyBorder="1" applyAlignment="1">
      <alignment horizontal="center" vertical="center" wrapText="1"/>
    </xf>
    <xf numFmtId="0" fontId="5" fillId="0" borderId="30" xfId="3" applyFont="1" applyBorder="1" applyAlignment="1">
      <alignment horizontal="center" vertical="center" wrapText="1"/>
    </xf>
    <xf numFmtId="4" fontId="5" fillId="0" borderId="32" xfId="3" applyNumberFormat="1" applyFont="1" applyBorder="1" applyAlignment="1">
      <alignment horizontal="center" vertical="center" wrapText="1"/>
    </xf>
    <xf numFmtId="4" fontId="5" fillId="0" borderId="41" xfId="0" applyNumberFormat="1" applyFont="1" applyBorder="1" applyAlignment="1" applyProtection="1">
      <alignment horizontal="center" vertical="center" wrapText="1"/>
      <protection locked="0"/>
    </xf>
    <xf numFmtId="4" fontId="5" fillId="4" borderId="20" xfId="3" applyNumberFormat="1" applyFont="1" applyFill="1" applyBorder="1" applyAlignment="1" applyProtection="1">
      <alignment horizontal="center" vertical="center" wrapText="1"/>
      <protection locked="0"/>
    </xf>
    <xf numFmtId="4" fontId="5" fillId="4" borderId="31" xfId="3" applyNumberFormat="1" applyFont="1" applyFill="1" applyBorder="1" applyAlignment="1" applyProtection="1">
      <alignment horizontal="center" vertical="center" wrapText="1"/>
      <protection locked="0"/>
    </xf>
    <xf numFmtId="4" fontId="6" fillId="0" borderId="42" xfId="0" applyNumberFormat="1" applyFont="1" applyBorder="1" applyAlignment="1">
      <alignment horizontal="center" vertical="center" wrapText="1"/>
    </xf>
    <xf numFmtId="49" fontId="10" fillId="0" borderId="5" xfId="4" applyNumberFormat="1" applyFont="1" applyBorder="1" applyAlignment="1">
      <alignment horizontal="center" vertical="center" wrapText="1"/>
    </xf>
    <xf numFmtId="0" fontId="6" fillId="0" borderId="5" xfId="4" applyFont="1" applyBorder="1" applyAlignment="1">
      <alignment horizontal="left" vertical="center" wrapText="1"/>
    </xf>
    <xf numFmtId="0" fontId="6" fillId="0" borderId="5" xfId="0" applyFont="1" applyBorder="1" applyAlignment="1">
      <alignment horizontal="center" vertical="center" wrapText="1"/>
    </xf>
    <xf numFmtId="4" fontId="6" fillId="4" borderId="5" xfId="4" applyNumberFormat="1" applyFont="1" applyFill="1" applyBorder="1" applyAlignment="1" applyProtection="1">
      <alignment horizontal="center" vertical="center" wrapText="1"/>
      <protection locked="0"/>
    </xf>
    <xf numFmtId="0" fontId="23" fillId="0" borderId="1" xfId="0" applyFont="1" applyBorder="1" applyAlignment="1">
      <alignment vertical="center"/>
    </xf>
    <xf numFmtId="0" fontId="23" fillId="0" borderId="1" xfId="0" applyFont="1" applyBorder="1" applyAlignment="1">
      <alignment horizontal="center" vertical="center"/>
    </xf>
    <xf numFmtId="49" fontId="6" fillId="0" borderId="24" xfId="0" applyNumberFormat="1" applyFont="1" applyBorder="1" applyAlignment="1">
      <alignment horizontal="center" vertical="center" wrapText="1"/>
    </xf>
    <xf numFmtId="49" fontId="6" fillId="0" borderId="33" xfId="0" applyNumberFormat="1" applyFont="1" applyBorder="1" applyAlignment="1">
      <alignment horizontal="left" vertical="center" wrapText="1"/>
    </xf>
    <xf numFmtId="49" fontId="6" fillId="0" borderId="34" xfId="0" applyNumberFormat="1" applyFont="1" applyBorder="1" applyAlignment="1">
      <alignment horizontal="left" vertical="center" wrapText="1"/>
    </xf>
    <xf numFmtId="0" fontId="8" fillId="0" borderId="1" xfId="0" applyFont="1" applyBorder="1" applyAlignment="1" applyProtection="1">
      <alignment wrapText="1"/>
      <protection locked="0"/>
    </xf>
    <xf numFmtId="49" fontId="6" fillId="0" borderId="45" xfId="0" applyNumberFormat="1" applyFont="1" applyBorder="1" applyAlignment="1">
      <alignment horizontal="center" vertical="center" wrapText="1"/>
    </xf>
    <xf numFmtId="4" fontId="5" fillId="0" borderId="0" xfId="0" applyNumberFormat="1" applyFont="1" applyAlignment="1" applyProtection="1">
      <alignment horizontal="center" vertical="center" wrapText="1"/>
      <protection locked="0"/>
    </xf>
    <xf numFmtId="164" fontId="6" fillId="4" borderId="10" xfId="0" applyNumberFormat="1" applyFont="1" applyFill="1" applyBorder="1" applyAlignment="1" applyProtection="1">
      <alignment horizontal="center" vertical="center"/>
      <protection locked="0"/>
    </xf>
    <xf numFmtId="4" fontId="11" fillId="0" borderId="43" xfId="0" applyNumberFormat="1" applyFont="1" applyBorder="1" applyAlignment="1" applyProtection="1">
      <alignment horizontal="center" vertical="center"/>
      <protection locked="0"/>
    </xf>
    <xf numFmtId="4" fontId="5" fillId="0" borderId="44" xfId="0" applyNumberFormat="1" applyFont="1" applyBorder="1" applyAlignment="1" applyProtection="1">
      <alignment horizontal="center" vertical="center" wrapText="1"/>
      <protection locked="0"/>
    </xf>
    <xf numFmtId="4" fontId="6" fillId="4" borderId="20" xfId="0" applyNumberFormat="1" applyFont="1" applyFill="1" applyBorder="1" applyAlignment="1" applyProtection="1">
      <alignment horizontal="center" vertical="center" wrapText="1"/>
      <protection locked="0"/>
    </xf>
    <xf numFmtId="4" fontId="6" fillId="4" borderId="34" xfId="0" applyNumberFormat="1" applyFont="1" applyFill="1" applyBorder="1" applyAlignment="1" applyProtection="1">
      <alignment horizontal="center" vertical="center" wrapText="1"/>
      <protection locked="0"/>
    </xf>
    <xf numFmtId="49" fontId="10" fillId="0" borderId="47" xfId="0" applyNumberFormat="1" applyFont="1" applyBorder="1" applyAlignment="1">
      <alignment horizontal="center" vertical="center" wrapText="1"/>
    </xf>
    <xf numFmtId="4" fontId="6" fillId="0" borderId="48" xfId="0" applyNumberFormat="1" applyFont="1" applyBorder="1" applyAlignment="1">
      <alignment horizontal="center" vertical="center" wrapText="1"/>
    </xf>
    <xf numFmtId="2" fontId="6" fillId="0" borderId="20" xfId="0" applyNumberFormat="1" applyFont="1" applyBorder="1" applyAlignment="1">
      <alignment horizontal="center" vertical="center" wrapText="1"/>
    </xf>
    <xf numFmtId="2" fontId="6" fillId="0" borderId="1" xfId="0" applyNumberFormat="1" applyFont="1" applyBorder="1" applyAlignment="1">
      <alignment horizontal="center" vertical="center" wrapText="1"/>
    </xf>
    <xf numFmtId="2" fontId="6" fillId="0" borderId="2" xfId="0" applyNumberFormat="1" applyFont="1" applyBorder="1" applyAlignment="1">
      <alignment horizontal="center" vertical="center" wrapText="1"/>
    </xf>
    <xf numFmtId="4" fontId="6" fillId="0" borderId="32" xfId="0" applyNumberFormat="1" applyFont="1" applyBorder="1" applyAlignment="1">
      <alignment horizontal="center" vertical="center" wrapText="1"/>
    </xf>
    <xf numFmtId="164" fontId="6" fillId="4" borderId="31" xfId="0" applyNumberFormat="1" applyFont="1" applyFill="1" applyBorder="1" applyAlignment="1" applyProtection="1">
      <alignment horizontal="center" vertical="center"/>
      <protection locked="0"/>
    </xf>
    <xf numFmtId="49" fontId="10" fillId="0" borderId="1" xfId="0" applyNumberFormat="1" applyFont="1" applyBorder="1" applyAlignment="1">
      <alignment horizontal="left" vertical="center" wrapText="1"/>
    </xf>
    <xf numFmtId="0" fontId="25" fillId="0" borderId="0" xfId="0" applyFont="1" applyAlignment="1" applyProtection="1">
      <alignment horizontal="center" vertical="center"/>
      <protection locked="0"/>
    </xf>
    <xf numFmtId="0" fontId="26" fillId="0" borderId="0" xfId="0" applyFont="1" applyProtection="1">
      <protection locked="0"/>
    </xf>
    <xf numFmtId="49" fontId="10" fillId="0" borderId="16" xfId="0" applyNumberFormat="1" applyFont="1" applyBorder="1" applyAlignment="1">
      <alignment horizontal="left" vertical="center" wrapText="1"/>
    </xf>
    <xf numFmtId="49" fontId="10" fillId="0" borderId="24" xfId="0" applyNumberFormat="1" applyFont="1" applyBorder="1" applyAlignment="1">
      <alignment horizontal="center" vertical="center" wrapText="1"/>
    </xf>
    <xf numFmtId="2" fontId="10" fillId="0" borderId="1" xfId="0" applyNumberFormat="1" applyFont="1" applyBorder="1" applyAlignment="1">
      <alignment horizontal="center" vertical="center"/>
    </xf>
    <xf numFmtId="4" fontId="10" fillId="0" borderId="4" xfId="0" applyNumberFormat="1" applyFont="1" applyBorder="1" applyAlignment="1">
      <alignment horizontal="center" vertical="center" wrapText="1"/>
    </xf>
    <xf numFmtId="0" fontId="7" fillId="0" borderId="0" xfId="0" applyFont="1" applyAlignment="1" applyProtection="1">
      <alignment horizontal="center" vertical="center"/>
      <protection locked="0"/>
    </xf>
    <xf numFmtId="0" fontId="4" fillId="0" borderId="0" xfId="0" applyFont="1" applyProtection="1">
      <protection locked="0"/>
    </xf>
    <xf numFmtId="0" fontId="25" fillId="0" borderId="0" xfId="0" applyFont="1" applyProtection="1">
      <protection locked="0"/>
    </xf>
    <xf numFmtId="165" fontId="6" fillId="0" borderId="2" xfId="0" applyNumberFormat="1" applyFont="1" applyBorder="1" applyAlignment="1">
      <alignment horizontal="center" vertical="center"/>
    </xf>
    <xf numFmtId="4" fontId="14" fillId="0" borderId="1" xfId="0" applyNumberFormat="1" applyFont="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right" vertical="center"/>
    </xf>
    <xf numFmtId="4" fontId="12" fillId="0" borderId="0" xfId="0" applyNumberFormat="1" applyFont="1" applyAlignment="1">
      <alignment horizontal="center" vertical="center"/>
    </xf>
    <xf numFmtId="0" fontId="14" fillId="0" borderId="0" xfId="0" applyFont="1"/>
    <xf numFmtId="0" fontId="4" fillId="0" borderId="0" xfId="0" applyFont="1" applyAlignment="1" applyProtection="1">
      <alignment horizontal="left" vertical="center"/>
      <protection locked="0"/>
    </xf>
    <xf numFmtId="1" fontId="6" fillId="0" borderId="1" xfId="0" applyNumberFormat="1" applyFont="1" applyBorder="1" applyAlignment="1">
      <alignment horizontal="center" vertical="center"/>
    </xf>
    <xf numFmtId="49" fontId="6" fillId="5" borderId="2" xfId="0" applyNumberFormat="1" applyFont="1" applyFill="1" applyBorder="1" applyAlignment="1">
      <alignment horizontal="center" vertical="center" wrapText="1"/>
    </xf>
    <xf numFmtId="2" fontId="6" fillId="5" borderId="2" xfId="0" applyNumberFormat="1" applyFont="1" applyFill="1" applyBorder="1" applyAlignment="1">
      <alignment horizontal="center" vertical="center"/>
    </xf>
    <xf numFmtId="4" fontId="5" fillId="5" borderId="2" xfId="4" applyNumberFormat="1" applyFont="1" applyFill="1" applyBorder="1" applyAlignment="1" applyProtection="1">
      <alignment horizontal="center" vertical="center" wrapText="1"/>
      <protection locked="0"/>
    </xf>
    <xf numFmtId="4" fontId="6" fillId="5" borderId="3" xfId="0" applyNumberFormat="1" applyFont="1" applyFill="1" applyBorder="1" applyAlignment="1">
      <alignment horizontal="center" vertical="center" wrapText="1"/>
    </xf>
    <xf numFmtId="49" fontId="6" fillId="5" borderId="20" xfId="0" applyNumberFormat="1" applyFont="1" applyFill="1" applyBorder="1" applyAlignment="1">
      <alignment horizontal="center" vertical="center" wrapText="1"/>
    </xf>
    <xf numFmtId="2" fontId="6" fillId="5" borderId="20" xfId="0" applyNumberFormat="1" applyFont="1" applyFill="1" applyBorder="1" applyAlignment="1">
      <alignment horizontal="center" vertical="center"/>
    </xf>
    <xf numFmtId="4" fontId="5" fillId="5" borderId="20" xfId="4" applyNumberFormat="1" applyFont="1" applyFill="1" applyBorder="1" applyAlignment="1" applyProtection="1">
      <alignment horizontal="center" vertical="center" wrapText="1"/>
      <protection locked="0"/>
    </xf>
    <xf numFmtId="4" fontId="6" fillId="5" borderId="4" xfId="0" applyNumberFormat="1" applyFont="1" applyFill="1" applyBorder="1" applyAlignment="1">
      <alignment horizontal="center" vertical="center" wrapText="1"/>
    </xf>
    <xf numFmtId="4" fontId="6" fillId="5" borderId="2" xfId="0" applyNumberFormat="1" applyFont="1" applyFill="1" applyBorder="1" applyAlignment="1" applyProtection="1">
      <alignment horizontal="center" vertical="center" wrapText="1"/>
      <protection locked="0"/>
    </xf>
    <xf numFmtId="4" fontId="6" fillId="5" borderId="1" xfId="0" applyNumberFormat="1" applyFont="1" applyFill="1" applyBorder="1" applyAlignment="1" applyProtection="1">
      <alignment horizontal="center" vertical="center" wrapText="1"/>
      <protection locked="0"/>
    </xf>
    <xf numFmtId="49" fontId="6" fillId="5" borderId="1" xfId="0" applyNumberFormat="1" applyFont="1" applyFill="1" applyBorder="1" applyAlignment="1">
      <alignment horizontal="center" vertical="center" wrapText="1"/>
    </xf>
    <xf numFmtId="2" fontId="6" fillId="5" borderId="1" xfId="0" applyNumberFormat="1" applyFont="1" applyFill="1" applyBorder="1" applyAlignment="1">
      <alignment horizontal="center" vertical="center"/>
    </xf>
    <xf numFmtId="4" fontId="5" fillId="5" borderId="1" xfId="4" applyNumberFormat="1" applyFont="1" applyFill="1" applyBorder="1" applyAlignment="1" applyProtection="1">
      <alignment horizontal="center" vertical="center" wrapText="1"/>
      <protection locked="0"/>
    </xf>
    <xf numFmtId="1" fontId="6" fillId="0" borderId="2" xfId="0" applyNumberFormat="1" applyFont="1" applyBorder="1" applyAlignment="1">
      <alignment horizontal="center" vertical="center"/>
    </xf>
    <xf numFmtId="1" fontId="6" fillId="0" borderId="20" xfId="0" applyNumberFormat="1" applyFont="1" applyBorder="1" applyAlignment="1">
      <alignment horizontal="center" vertical="center"/>
    </xf>
    <xf numFmtId="1" fontId="6" fillId="0" borderId="31" xfId="0" applyNumberFormat="1" applyFont="1" applyBorder="1" applyAlignment="1">
      <alignment horizontal="center" vertical="center"/>
    </xf>
    <xf numFmtId="49" fontId="27" fillId="0" borderId="20" xfId="0" applyNumberFormat="1" applyFont="1" applyBorder="1" applyAlignment="1">
      <alignment horizontal="left" vertical="center" wrapText="1"/>
    </xf>
    <xf numFmtId="1" fontId="6" fillId="0" borderId="5" xfId="0" applyNumberFormat="1" applyFont="1" applyBorder="1" applyAlignment="1">
      <alignment horizontal="center" vertical="center"/>
    </xf>
    <xf numFmtId="4" fontId="6" fillId="5" borderId="23" xfId="0" applyNumberFormat="1" applyFont="1" applyFill="1" applyBorder="1" applyAlignment="1" applyProtection="1">
      <alignment horizontal="center" vertical="center" wrapText="1"/>
      <protection locked="0"/>
    </xf>
    <xf numFmtId="4" fontId="6" fillId="5" borderId="36" xfId="0" applyNumberFormat="1" applyFont="1" applyFill="1" applyBorder="1" applyAlignment="1">
      <alignment horizontal="center" vertical="center" wrapText="1"/>
    </xf>
    <xf numFmtId="4" fontId="6" fillId="5" borderId="21" xfId="0" applyNumberFormat="1" applyFont="1" applyFill="1" applyBorder="1" applyAlignment="1" applyProtection="1">
      <alignment horizontal="center" vertical="center" wrapText="1"/>
      <protection locked="0"/>
    </xf>
    <xf numFmtId="4" fontId="6" fillId="5" borderId="18" xfId="0" applyNumberFormat="1" applyFont="1" applyFill="1" applyBorder="1" applyAlignment="1">
      <alignment horizontal="center" vertical="center" wrapText="1"/>
    </xf>
    <xf numFmtId="4" fontId="6" fillId="5" borderId="46" xfId="0" applyNumberFormat="1" applyFont="1" applyFill="1" applyBorder="1" applyAlignment="1" applyProtection="1">
      <alignment horizontal="center" vertical="center" wrapText="1"/>
      <protection locked="0"/>
    </xf>
    <xf numFmtId="1" fontId="6" fillId="0" borderId="5" xfId="0" applyNumberFormat="1" applyFont="1" applyBorder="1" applyAlignment="1">
      <alignment horizontal="center" vertical="center" wrapText="1"/>
    </xf>
    <xf numFmtId="49" fontId="8" fillId="5" borderId="35" xfId="0" applyNumberFormat="1" applyFont="1" applyFill="1" applyBorder="1" applyAlignment="1">
      <alignment horizontal="center" vertical="center" wrapText="1"/>
    </xf>
    <xf numFmtId="2" fontId="8" fillId="5" borderId="35" xfId="0" applyNumberFormat="1" applyFont="1" applyFill="1" applyBorder="1" applyAlignment="1">
      <alignment horizontal="center" vertical="center"/>
    </xf>
    <xf numFmtId="4" fontId="8" fillId="5" borderId="46" xfId="0" applyNumberFormat="1" applyFont="1" applyFill="1" applyBorder="1" applyAlignment="1" applyProtection="1">
      <alignment horizontal="center" vertical="center" wrapText="1"/>
      <protection locked="0"/>
    </xf>
    <xf numFmtId="4" fontId="8" fillId="5" borderId="36" xfId="0" applyNumberFormat="1" applyFont="1" applyFill="1" applyBorder="1" applyAlignment="1">
      <alignment horizontal="center" vertical="center" wrapText="1"/>
    </xf>
    <xf numFmtId="49" fontId="6" fillId="6" borderId="1" xfId="0" applyNumberFormat="1" applyFont="1" applyFill="1" applyBorder="1" applyAlignment="1">
      <alignment horizontal="center" vertical="center" wrapText="1"/>
    </xf>
    <xf numFmtId="49" fontId="6" fillId="6" borderId="1" xfId="0" applyNumberFormat="1" applyFont="1" applyFill="1" applyBorder="1" applyAlignment="1">
      <alignment horizontal="left" vertical="center" wrapText="1"/>
    </xf>
    <xf numFmtId="2" fontId="6" fillId="6" borderId="1" xfId="0" applyNumberFormat="1" applyFont="1" applyFill="1" applyBorder="1" applyAlignment="1">
      <alignment horizontal="center" vertical="center"/>
    </xf>
    <xf numFmtId="49" fontId="6" fillId="6" borderId="20" xfId="0" applyNumberFormat="1" applyFont="1" applyFill="1" applyBorder="1" applyAlignment="1">
      <alignment horizontal="left" vertical="center" wrapText="1"/>
    </xf>
    <xf numFmtId="49" fontId="10" fillId="6" borderId="1" xfId="0" applyNumberFormat="1" applyFont="1" applyFill="1" applyBorder="1" applyAlignment="1">
      <alignment horizontal="center" vertical="center" wrapText="1"/>
    </xf>
    <xf numFmtId="49" fontId="6" fillId="6" borderId="5" xfId="0" applyNumberFormat="1" applyFont="1" applyFill="1" applyBorder="1" applyAlignment="1">
      <alignment horizontal="left" vertical="center" wrapText="1"/>
    </xf>
    <xf numFmtId="49" fontId="6" fillId="6" borderId="31" xfId="0" applyNumberFormat="1" applyFont="1" applyFill="1" applyBorder="1" applyAlignment="1">
      <alignment horizontal="left" vertical="center" wrapText="1"/>
    </xf>
    <xf numFmtId="2" fontId="6" fillId="6" borderId="2" xfId="0" applyNumberFormat="1" applyFont="1" applyFill="1" applyBorder="1" applyAlignment="1">
      <alignment horizontal="center" vertical="center"/>
    </xf>
    <xf numFmtId="0" fontId="7" fillId="0" borderId="15" xfId="0" applyFont="1" applyBorder="1" applyAlignment="1" applyProtection="1">
      <alignment horizontal="center" vertical="center" wrapText="1"/>
      <protection locked="0"/>
    </xf>
    <xf numFmtId="2" fontId="6" fillId="6" borderId="20" xfId="0" applyNumberFormat="1" applyFont="1" applyFill="1" applyBorder="1" applyAlignment="1">
      <alignment horizontal="center" vertical="center"/>
    </xf>
    <xf numFmtId="2" fontId="8" fillId="0" borderId="0" xfId="0" applyNumberFormat="1" applyFont="1" applyAlignment="1" applyProtection="1">
      <alignment wrapText="1"/>
      <protection locked="0"/>
    </xf>
    <xf numFmtId="49" fontId="10" fillId="6" borderId="20" xfId="0" applyNumberFormat="1" applyFont="1" applyFill="1" applyBorder="1" applyAlignment="1">
      <alignment horizontal="center" vertical="center" wrapText="1"/>
    </xf>
    <xf numFmtId="49" fontId="6" fillId="6" borderId="20" xfId="0" applyNumberFormat="1" applyFont="1" applyFill="1" applyBorder="1" applyAlignment="1">
      <alignment horizontal="center" vertical="center" wrapText="1"/>
    </xf>
    <xf numFmtId="2" fontId="6" fillId="6" borderId="22" xfId="0" applyNumberFormat="1" applyFont="1" applyFill="1" applyBorder="1" applyAlignment="1">
      <alignment horizontal="center" vertical="center"/>
    </xf>
    <xf numFmtId="49" fontId="10" fillId="6" borderId="39" xfId="0" applyNumberFormat="1" applyFont="1" applyFill="1" applyBorder="1" applyAlignment="1">
      <alignment horizontal="center" vertical="center" wrapText="1"/>
    </xf>
    <xf numFmtId="1" fontId="6" fillId="6" borderId="20" xfId="0" applyNumberFormat="1" applyFont="1" applyFill="1" applyBorder="1" applyAlignment="1">
      <alignment horizontal="center" vertical="center"/>
    </xf>
    <xf numFmtId="4" fontId="5" fillId="4" borderId="49" xfId="4" applyNumberFormat="1" applyFont="1" applyFill="1" applyBorder="1" applyAlignment="1" applyProtection="1">
      <alignment horizontal="center" vertical="center" wrapText="1"/>
      <protection locked="0"/>
    </xf>
    <xf numFmtId="4" fontId="5" fillId="4" borderId="19" xfId="4" applyNumberFormat="1" applyFont="1" applyFill="1" applyBorder="1" applyAlignment="1" applyProtection="1">
      <alignment horizontal="center" vertical="center" wrapText="1"/>
      <protection locked="0"/>
    </xf>
    <xf numFmtId="4" fontId="5" fillId="4" borderId="33" xfId="4" applyNumberFormat="1" applyFont="1" applyFill="1" applyBorder="1" applyAlignment="1" applyProtection="1">
      <alignment horizontal="center" vertical="center" wrapText="1"/>
      <protection locked="0"/>
    </xf>
    <xf numFmtId="0" fontId="30" fillId="6" borderId="0" xfId="0" applyFont="1" applyFill="1" applyAlignment="1">
      <alignment horizontal="justify" vertical="center" wrapText="1"/>
    </xf>
    <xf numFmtId="0" fontId="30" fillId="6" borderId="20" xfId="0" applyFont="1" applyFill="1" applyBorder="1" applyAlignment="1">
      <alignment horizontal="center" vertical="center" wrapText="1"/>
    </xf>
    <xf numFmtId="0" fontId="30" fillId="6" borderId="24" xfId="0" applyFont="1" applyFill="1" applyBorder="1" applyAlignment="1">
      <alignment horizontal="justify" vertical="center" wrapText="1"/>
    </xf>
    <xf numFmtId="0" fontId="30" fillId="6" borderId="1" xfId="0" applyFont="1" applyFill="1" applyBorder="1" applyAlignment="1">
      <alignment horizontal="center" vertical="center" wrapText="1"/>
    </xf>
    <xf numFmtId="2" fontId="30" fillId="6" borderId="1" xfId="0" applyNumberFormat="1" applyFont="1" applyFill="1" applyBorder="1" applyAlignment="1">
      <alignment horizontal="center" vertical="center" wrapText="1"/>
    </xf>
    <xf numFmtId="0" fontId="30" fillId="6" borderId="19" xfId="0" applyFont="1" applyFill="1" applyBorder="1" applyAlignment="1">
      <alignment horizontal="justify" vertical="center" wrapText="1"/>
    </xf>
    <xf numFmtId="0" fontId="30" fillId="6" borderId="19" xfId="0" applyFont="1" applyFill="1" applyBorder="1" applyAlignment="1">
      <alignment horizontal="center" vertical="center" wrapText="1"/>
    </xf>
    <xf numFmtId="49" fontId="10" fillId="6" borderId="5" xfId="0" applyNumberFormat="1" applyFont="1" applyFill="1" applyBorder="1" applyAlignment="1">
      <alignment horizontal="center" vertical="center" wrapText="1"/>
    </xf>
    <xf numFmtId="49" fontId="10" fillId="6" borderId="31" xfId="0" applyNumberFormat="1" applyFont="1" applyFill="1" applyBorder="1" applyAlignment="1">
      <alignment horizontal="center" vertical="center" wrapText="1"/>
    </xf>
    <xf numFmtId="0" fontId="30" fillId="6" borderId="33" xfId="0" applyFont="1" applyFill="1" applyBorder="1" applyAlignment="1">
      <alignment horizontal="justify" vertical="center" wrapText="1"/>
    </xf>
    <xf numFmtId="0" fontId="30" fillId="6" borderId="33" xfId="0" applyFont="1" applyFill="1" applyBorder="1" applyAlignment="1">
      <alignment horizontal="center" vertical="center" wrapText="1"/>
    </xf>
    <xf numFmtId="2" fontId="30" fillId="6" borderId="50" xfId="0" applyNumberFormat="1" applyFont="1" applyFill="1" applyBorder="1" applyAlignment="1">
      <alignment horizontal="center" vertical="center" wrapText="1"/>
    </xf>
    <xf numFmtId="49" fontId="10" fillId="6" borderId="22" xfId="0" applyNumberFormat="1" applyFont="1" applyFill="1" applyBorder="1" applyAlignment="1">
      <alignment horizontal="center" vertical="center" wrapText="1"/>
    </xf>
    <xf numFmtId="2" fontId="30" fillId="6" borderId="45" xfId="0" applyNumberFormat="1" applyFont="1" applyFill="1" applyBorder="1" applyAlignment="1">
      <alignment horizontal="center" vertical="center" wrapText="1"/>
    </xf>
    <xf numFmtId="0" fontId="7" fillId="0" borderId="29" xfId="0" applyFont="1" applyBorder="1" applyAlignment="1" applyProtection="1">
      <alignment vertical="center" wrapText="1"/>
      <protection locked="0"/>
    </xf>
    <xf numFmtId="0" fontId="7" fillId="0" borderId="30" xfId="0" applyFont="1" applyBorder="1" applyAlignment="1" applyProtection="1">
      <alignment vertical="center" wrapText="1"/>
      <protection locked="0"/>
    </xf>
    <xf numFmtId="4" fontId="11" fillId="0" borderId="51" xfId="0" applyNumberFormat="1" applyFont="1" applyBorder="1" applyAlignment="1" applyProtection="1">
      <alignment horizontal="center" vertical="center"/>
      <protection locked="0"/>
    </xf>
    <xf numFmtId="4" fontId="5" fillId="0" borderId="29" xfId="0" applyNumberFormat="1" applyFont="1" applyBorder="1" applyAlignment="1" applyProtection="1">
      <alignment horizontal="center" vertical="center" wrapText="1"/>
      <protection locked="0"/>
    </xf>
    <xf numFmtId="4" fontId="11" fillId="0" borderId="34" xfId="0" applyNumberFormat="1" applyFont="1" applyBorder="1" applyAlignment="1" applyProtection="1">
      <alignment horizontal="center" vertical="center"/>
      <protection locked="0"/>
    </xf>
    <xf numFmtId="0" fontId="7" fillId="0" borderId="28" xfId="0" applyFont="1" applyBorder="1" applyAlignment="1" applyProtection="1">
      <alignment wrapText="1"/>
      <protection locked="0"/>
    </xf>
    <xf numFmtId="4" fontId="5" fillId="0" borderId="30" xfId="0" applyNumberFormat="1" applyFont="1" applyBorder="1" applyAlignment="1" applyProtection="1">
      <alignment horizontal="center" vertical="center" wrapText="1"/>
      <protection locked="0"/>
    </xf>
    <xf numFmtId="49" fontId="10" fillId="6" borderId="40" xfId="0" applyNumberFormat="1" applyFont="1" applyFill="1" applyBorder="1" applyAlignment="1">
      <alignment horizontal="center" vertical="center" wrapText="1"/>
    </xf>
    <xf numFmtId="49" fontId="6" fillId="6" borderId="22" xfId="0" applyNumberFormat="1" applyFont="1" applyFill="1" applyBorder="1" applyAlignment="1">
      <alignment horizontal="left" vertical="center" wrapText="1"/>
    </xf>
    <xf numFmtId="4" fontId="6" fillId="4" borderId="22" xfId="0" applyNumberFormat="1" applyFont="1" applyFill="1" applyBorder="1" applyAlignment="1" applyProtection="1">
      <alignment horizontal="center" vertical="center" wrapText="1"/>
      <protection locked="0"/>
    </xf>
    <xf numFmtId="4" fontId="11" fillId="0" borderId="23" xfId="0" applyNumberFormat="1" applyFont="1" applyBorder="1" applyAlignment="1" applyProtection="1">
      <alignment horizontal="center" vertical="center"/>
      <protection locked="0"/>
    </xf>
    <xf numFmtId="0" fontId="8" fillId="0" borderId="23" xfId="0" applyFont="1" applyBorder="1" applyAlignment="1" applyProtection="1">
      <alignment wrapText="1"/>
      <protection locked="0"/>
    </xf>
    <xf numFmtId="0" fontId="30" fillId="6" borderId="16" xfId="0" applyFont="1" applyFill="1" applyBorder="1" applyAlignment="1">
      <alignment horizontal="justify" vertical="center" wrapText="1"/>
    </xf>
    <xf numFmtId="0" fontId="30" fillId="6" borderId="1" xfId="0" applyFont="1" applyFill="1" applyBorder="1" applyAlignment="1">
      <alignment horizontal="justify" vertical="center" wrapText="1"/>
    </xf>
    <xf numFmtId="0" fontId="30" fillId="6" borderId="16" xfId="0" applyFont="1" applyFill="1" applyBorder="1" applyAlignment="1">
      <alignment horizontal="center" vertical="center"/>
    </xf>
    <xf numFmtId="0" fontId="30" fillId="6" borderId="1" xfId="0" applyFont="1" applyFill="1" applyBorder="1" applyAlignment="1">
      <alignment horizontal="center" vertical="center"/>
    </xf>
    <xf numFmtId="4" fontId="6" fillId="4" borderId="24" xfId="0" applyNumberFormat="1" applyFont="1" applyFill="1" applyBorder="1" applyAlignment="1" applyProtection="1">
      <alignment horizontal="center" vertical="center" wrapText="1"/>
      <protection locked="0"/>
    </xf>
    <xf numFmtId="4" fontId="6" fillId="4" borderId="19" xfId="0" applyNumberFormat="1" applyFont="1" applyFill="1" applyBorder="1" applyAlignment="1" applyProtection="1">
      <alignment horizontal="center" vertical="center" wrapText="1"/>
      <protection locked="0"/>
    </xf>
    <xf numFmtId="0" fontId="30" fillId="6" borderId="22" xfId="0" applyFont="1" applyFill="1" applyBorder="1" applyAlignment="1">
      <alignment horizontal="justify" vertical="center" wrapText="1"/>
    </xf>
    <xf numFmtId="0" fontId="30" fillId="6" borderId="16" xfId="0" applyFont="1" applyFill="1" applyBorder="1" applyAlignment="1">
      <alignment horizontal="center" vertical="center" wrapText="1"/>
    </xf>
    <xf numFmtId="4" fontId="5" fillId="4" borderId="16" xfId="4" applyNumberFormat="1" applyFont="1" applyFill="1" applyBorder="1" applyAlignment="1" applyProtection="1">
      <alignment horizontal="center" vertical="center" wrapText="1"/>
      <protection locked="0"/>
    </xf>
    <xf numFmtId="4" fontId="6" fillId="0" borderId="53" xfId="0" applyNumberFormat="1" applyFont="1" applyBorder="1" applyAlignment="1">
      <alignment horizontal="center" vertical="center" wrapText="1"/>
    </xf>
    <xf numFmtId="49" fontId="10" fillId="6" borderId="15" xfId="0" applyNumberFormat="1" applyFont="1" applyFill="1" applyBorder="1" applyAlignment="1">
      <alignment horizontal="center" vertical="center" wrapText="1"/>
    </xf>
    <xf numFmtId="49" fontId="6" fillId="6" borderId="31" xfId="0" applyNumberFormat="1" applyFont="1" applyFill="1" applyBorder="1" applyAlignment="1">
      <alignment horizontal="center" vertical="center" wrapText="1"/>
    </xf>
    <xf numFmtId="2" fontId="6" fillId="6" borderId="31" xfId="0" applyNumberFormat="1" applyFont="1" applyFill="1" applyBorder="1" applyAlignment="1">
      <alignment horizontal="center" vertical="center"/>
    </xf>
    <xf numFmtId="0" fontId="8" fillId="0" borderId="34" xfId="0" applyFont="1" applyBorder="1" applyAlignment="1" applyProtection="1">
      <alignment wrapText="1"/>
      <protection locked="0"/>
    </xf>
    <xf numFmtId="49" fontId="6" fillId="6" borderId="22" xfId="0" applyNumberFormat="1" applyFont="1" applyFill="1" applyBorder="1" applyAlignment="1">
      <alignment horizontal="center" vertical="center" wrapText="1"/>
    </xf>
    <xf numFmtId="4" fontId="6" fillId="5" borderId="42" xfId="0" applyNumberFormat="1" applyFont="1" applyFill="1" applyBorder="1" applyAlignment="1">
      <alignment horizontal="center" vertical="center" wrapText="1"/>
    </xf>
    <xf numFmtId="49" fontId="10" fillId="6" borderId="38" xfId="0" applyNumberFormat="1" applyFont="1" applyFill="1" applyBorder="1" applyAlignment="1">
      <alignment horizontal="center" vertical="center" wrapText="1"/>
    </xf>
    <xf numFmtId="49" fontId="6" fillId="6" borderId="5" xfId="0" applyNumberFormat="1" applyFont="1" applyFill="1" applyBorder="1" applyAlignment="1">
      <alignment horizontal="center" vertical="center" wrapText="1"/>
    </xf>
    <xf numFmtId="2" fontId="6" fillId="6" borderId="5" xfId="0" applyNumberFormat="1" applyFont="1" applyFill="1" applyBorder="1" applyAlignment="1">
      <alignment horizontal="center" vertical="center"/>
    </xf>
    <xf numFmtId="4" fontId="11" fillId="0" borderId="23" xfId="0" applyNumberFormat="1" applyFont="1" applyBorder="1" applyAlignment="1" applyProtection="1">
      <alignment vertical="center"/>
      <protection locked="0"/>
    </xf>
    <xf numFmtId="4" fontId="11" fillId="0" borderId="34" xfId="0" applyNumberFormat="1" applyFont="1" applyBorder="1" applyAlignment="1" applyProtection="1">
      <alignment vertical="center"/>
      <protection locked="0"/>
    </xf>
    <xf numFmtId="4" fontId="11" fillId="0" borderId="0" xfId="0" applyNumberFormat="1" applyFont="1" applyAlignment="1" applyProtection="1">
      <alignment vertical="center"/>
      <protection locked="0"/>
    </xf>
    <xf numFmtId="4" fontId="11" fillId="0" borderId="51" xfId="0" applyNumberFormat="1" applyFont="1" applyBorder="1" applyAlignment="1" applyProtection="1">
      <alignment vertical="center"/>
      <protection locked="0"/>
    </xf>
    <xf numFmtId="49" fontId="10" fillId="6" borderId="14" xfId="0" applyNumberFormat="1" applyFont="1" applyFill="1" applyBorder="1" applyAlignment="1">
      <alignment horizontal="center" vertical="center" wrapText="1"/>
    </xf>
    <xf numFmtId="2" fontId="30" fillId="6" borderId="1" xfId="0" applyNumberFormat="1" applyFont="1" applyFill="1" applyBorder="1" applyAlignment="1">
      <alignment horizontal="center" vertical="center"/>
    </xf>
    <xf numFmtId="2" fontId="30" fillId="6" borderId="52" xfId="0" applyNumberFormat="1" applyFont="1" applyFill="1" applyBorder="1" applyAlignment="1">
      <alignment horizontal="center" vertical="center"/>
    </xf>
    <xf numFmtId="4" fontId="5" fillId="0" borderId="30" xfId="0" applyNumberFormat="1" applyFont="1" applyBorder="1" applyAlignment="1" applyProtection="1">
      <alignment vertical="center" wrapText="1"/>
      <protection locked="0"/>
    </xf>
    <xf numFmtId="4" fontId="5" fillId="0" borderId="29" xfId="0" applyNumberFormat="1" applyFont="1" applyBorder="1" applyAlignment="1" applyProtection="1">
      <alignment vertical="center" wrapText="1"/>
      <protection locked="0"/>
    </xf>
    <xf numFmtId="0" fontId="7" fillId="0" borderId="29" xfId="0" applyFont="1" applyBorder="1" applyAlignment="1" applyProtection="1">
      <alignment wrapText="1"/>
      <protection locked="0"/>
    </xf>
    <xf numFmtId="4" fontId="5" fillId="0" borderId="0" xfId="0" applyNumberFormat="1" applyFont="1" applyAlignment="1" applyProtection="1">
      <alignment vertical="center" wrapText="1"/>
      <protection locked="0"/>
    </xf>
    <xf numFmtId="4" fontId="5" fillId="0" borderId="51" xfId="0" applyNumberFormat="1" applyFont="1" applyBorder="1" applyAlignment="1" applyProtection="1">
      <alignment vertical="center" wrapText="1"/>
      <protection locked="0"/>
    </xf>
    <xf numFmtId="49" fontId="6" fillId="6" borderId="34" xfId="0" applyNumberFormat="1" applyFont="1" applyFill="1" applyBorder="1" applyAlignment="1">
      <alignment horizontal="left" vertical="center" wrapText="1"/>
    </xf>
    <xf numFmtId="1" fontId="6" fillId="6" borderId="31" xfId="0" applyNumberFormat="1" applyFont="1" applyFill="1" applyBorder="1" applyAlignment="1">
      <alignment horizontal="center" vertical="center"/>
    </xf>
    <xf numFmtId="49" fontId="6" fillId="6" borderId="2" xfId="0" applyNumberFormat="1" applyFont="1" applyFill="1" applyBorder="1" applyAlignment="1">
      <alignment horizontal="left" vertical="center" wrapText="1"/>
    </xf>
    <xf numFmtId="1" fontId="6" fillId="7" borderId="20" xfId="0" applyNumberFormat="1" applyFont="1" applyFill="1" applyBorder="1" applyAlignment="1">
      <alignment horizontal="center" vertical="center"/>
    </xf>
    <xf numFmtId="49" fontId="6" fillId="7" borderId="20" xfId="0" applyNumberFormat="1" applyFont="1" applyFill="1" applyBorder="1" applyAlignment="1">
      <alignment horizontal="left" vertical="center" wrapText="1"/>
    </xf>
    <xf numFmtId="2" fontId="6" fillId="7" borderId="20"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wrapText="1"/>
    </xf>
    <xf numFmtId="49" fontId="6" fillId="7" borderId="45" xfId="0" applyNumberFormat="1" applyFont="1" applyFill="1" applyBorder="1" applyAlignment="1">
      <alignment horizontal="center" vertical="center" wrapText="1"/>
    </xf>
    <xf numFmtId="2" fontId="6" fillId="7" borderId="22" xfId="0" applyNumberFormat="1" applyFont="1" applyFill="1" applyBorder="1" applyAlignment="1">
      <alignment horizontal="center" vertical="center"/>
    </xf>
    <xf numFmtId="2" fontId="6" fillId="7" borderId="1" xfId="0" applyNumberFormat="1" applyFont="1" applyFill="1" applyBorder="1" applyAlignment="1">
      <alignment horizontal="center" vertical="center"/>
    </xf>
    <xf numFmtId="49" fontId="10" fillId="7" borderId="20" xfId="0" applyNumberFormat="1" applyFont="1" applyFill="1" applyBorder="1" applyAlignment="1">
      <alignment horizontal="center" vertical="center" wrapText="1"/>
    </xf>
    <xf numFmtId="49" fontId="6" fillId="7" borderId="1" xfId="0" applyNumberFormat="1" applyFont="1" applyFill="1" applyBorder="1" applyAlignment="1">
      <alignment horizontal="left" vertical="center" wrapText="1"/>
    </xf>
    <xf numFmtId="49" fontId="6" fillId="7" borderId="1" xfId="0" applyNumberFormat="1" applyFont="1" applyFill="1" applyBorder="1" applyAlignment="1">
      <alignment horizontal="center" vertical="center" wrapText="1"/>
    </xf>
    <xf numFmtId="0" fontId="22" fillId="0" borderId="14" xfId="0" applyFont="1" applyBorder="1" applyAlignment="1" applyProtection="1">
      <alignment horizontal="center" vertical="center" wrapText="1"/>
      <protection locked="0"/>
    </xf>
    <xf numFmtId="0" fontId="22" fillId="0" borderId="15" xfId="0" applyFont="1" applyBorder="1" applyAlignment="1" applyProtection="1">
      <alignment horizontal="center" vertical="center" wrapText="1"/>
      <protection locked="0"/>
    </xf>
    <xf numFmtId="0" fontId="7" fillId="0" borderId="13" xfId="0" applyFont="1" applyBorder="1" applyAlignment="1" applyProtection="1">
      <alignment horizontal="center" vertical="center" wrapText="1"/>
      <protection locked="0"/>
    </xf>
    <xf numFmtId="0" fontId="7" fillId="0" borderId="14"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28" fillId="0" borderId="0" xfId="0" applyFont="1" applyAlignment="1">
      <alignment horizontal="center" wrapText="1"/>
    </xf>
    <xf numFmtId="0" fontId="29" fillId="0" borderId="0" xfId="0" applyFont="1" applyAlignment="1">
      <alignment horizontal="center"/>
    </xf>
    <xf numFmtId="0" fontId="24" fillId="2" borderId="0" xfId="1" applyFont="1" applyFill="1" applyAlignment="1" applyProtection="1">
      <alignment horizontal="center" vertical="center" wrapText="1"/>
    </xf>
    <xf numFmtId="0" fontId="3" fillId="3" borderId="7" xfId="1" applyFont="1" applyFill="1" applyBorder="1" applyAlignment="1" applyProtection="1">
      <alignment horizontal="center" vertical="center"/>
    </xf>
    <xf numFmtId="0" fontId="3" fillId="3" borderId="8" xfId="1" applyFont="1" applyFill="1" applyBorder="1" applyAlignment="1" applyProtection="1">
      <alignment horizontal="center" vertical="center"/>
    </xf>
    <xf numFmtId="0" fontId="3" fillId="3" borderId="17" xfId="1" applyFont="1" applyFill="1" applyBorder="1" applyAlignment="1" applyProtection="1">
      <alignment horizontal="center" vertical="center"/>
    </xf>
    <xf numFmtId="0" fontId="3" fillId="3" borderId="18" xfId="1" applyFont="1" applyFill="1" applyBorder="1" applyAlignment="1" applyProtection="1">
      <alignment horizontal="center" vertical="center"/>
    </xf>
    <xf numFmtId="0" fontId="7" fillId="0" borderId="28" xfId="0" applyFont="1" applyBorder="1" applyAlignment="1" applyProtection="1">
      <alignment horizontal="center" vertical="center" wrapText="1"/>
      <protection locked="0"/>
    </xf>
    <xf numFmtId="0" fontId="7" fillId="0" borderId="29" xfId="0" applyFont="1" applyBorder="1" applyAlignment="1" applyProtection="1">
      <alignment horizontal="center" vertical="center" wrapText="1"/>
      <protection locked="0"/>
    </xf>
    <xf numFmtId="0" fontId="7" fillId="0" borderId="30" xfId="0" applyFont="1" applyBorder="1" applyAlignment="1" applyProtection="1">
      <alignment horizontal="center" vertical="center" wrapText="1"/>
      <protection locked="0"/>
    </xf>
    <xf numFmtId="0" fontId="22" fillId="0" borderId="13" xfId="0" applyFont="1" applyBorder="1" applyAlignment="1" applyProtection="1">
      <alignment horizontal="left" vertical="center" wrapText="1"/>
      <protection locked="0"/>
    </xf>
    <xf numFmtId="0" fontId="7" fillId="0" borderId="14" xfId="0" applyFont="1" applyBorder="1" applyAlignment="1" applyProtection="1">
      <alignment horizontal="left" vertical="center" wrapText="1"/>
      <protection locked="0"/>
    </xf>
    <xf numFmtId="0" fontId="7" fillId="0" borderId="15" xfId="0" applyFont="1" applyBorder="1" applyAlignment="1" applyProtection="1">
      <alignment horizontal="left" vertical="center" wrapText="1"/>
      <protection locked="0"/>
    </xf>
    <xf numFmtId="4" fontId="22" fillId="0" borderId="13" xfId="0" applyNumberFormat="1" applyFont="1" applyBorder="1" applyAlignment="1" applyProtection="1">
      <alignment horizontal="center" vertical="center" wrapText="1"/>
      <protection locked="0"/>
    </xf>
    <xf numFmtId="4" fontId="22" fillId="0" borderId="14" xfId="0" applyNumberFormat="1" applyFont="1" applyBorder="1" applyAlignment="1" applyProtection="1">
      <alignment horizontal="center" vertical="center" wrapText="1"/>
      <protection locked="0"/>
    </xf>
    <xf numFmtId="4" fontId="22" fillId="0" borderId="15" xfId="0" applyNumberFormat="1" applyFont="1" applyBorder="1" applyAlignment="1" applyProtection="1">
      <alignment horizontal="center" vertical="center" wrapText="1"/>
      <protection locked="0"/>
    </xf>
    <xf numFmtId="0" fontId="13" fillId="0" borderId="0" xfId="0" applyFont="1" applyAlignment="1">
      <alignment horizontal="left" wrapText="1"/>
    </xf>
    <xf numFmtId="0" fontId="13" fillId="0" borderId="0" xfId="0" applyFont="1" applyAlignment="1">
      <alignment horizontal="left"/>
    </xf>
    <xf numFmtId="0" fontId="13" fillId="0" borderId="0" xfId="0" applyFont="1" applyAlignment="1">
      <alignment horizontal="left" vertical="center" wrapText="1"/>
    </xf>
    <xf numFmtId="0" fontId="13" fillId="0" borderId="0" xfId="0" applyFont="1" applyAlignment="1">
      <alignment horizontal="left" vertical="center"/>
    </xf>
    <xf numFmtId="0" fontId="5" fillId="2" borderId="21" xfId="1" applyFont="1" applyFill="1" applyBorder="1" applyAlignment="1" applyProtection="1">
      <alignment horizontal="center" vertical="center" wrapText="1"/>
    </xf>
    <xf numFmtId="0" fontId="5" fillId="2" borderId="17" xfId="1" applyFont="1" applyFill="1" applyBorder="1" applyAlignment="1" applyProtection="1">
      <alignment horizontal="center" vertical="center" wrapText="1"/>
    </xf>
    <xf numFmtId="0" fontId="5" fillId="2" borderId="19" xfId="1" applyFont="1" applyFill="1" applyBorder="1" applyAlignment="1" applyProtection="1">
      <alignment horizontal="center" vertical="center" wrapText="1"/>
    </xf>
    <xf numFmtId="0" fontId="3" fillId="3" borderId="1" xfId="1" applyFont="1" applyFill="1" applyBorder="1" applyAlignment="1" applyProtection="1">
      <alignment horizontal="center" vertical="center"/>
    </xf>
    <xf numFmtId="0" fontId="14" fillId="0" borderId="0" xfId="0" applyFont="1" applyAlignment="1">
      <alignment horizontal="left" vertical="center" wrapText="1"/>
    </xf>
  </cellXfs>
  <cellStyles count="10">
    <cellStyle name="Įprastas" xfId="0" builtinId="0"/>
    <cellStyle name="Įprastas 2" xfId="5" xr:uid="{7B2FC5F9-26DE-41CD-96A4-516864D5524F}"/>
    <cellStyle name="Įprastas 2 2" xfId="6" xr:uid="{694BAB0D-5E0C-4426-8321-580A7597A051}"/>
    <cellStyle name="Normal 2" xfId="9" xr:uid="{FDC2D218-8CB3-4640-8927-0871FF224185}"/>
    <cellStyle name="Normal 2 2" xfId="1" xr:uid="{9C3F313E-839D-4FDD-BAD8-38868B7AF240}"/>
    <cellStyle name="Normal 2 2 2 2 2 2 2 3 2 2" xfId="8" xr:uid="{180EC021-AD48-4F6E-91DA-2DCC15EB1F04}"/>
    <cellStyle name="Normal 3" xfId="4" xr:uid="{CB4AE972-5A2E-49BF-9160-7EB055E60743}"/>
    <cellStyle name="Normal 4" xfId="7" xr:uid="{A8EFFF59-17A0-456D-A474-EB115D52FC8B}"/>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DB09D-045D-44DD-B5BB-E01AA939D9D2}">
  <dimension ref="A1:I89"/>
  <sheetViews>
    <sheetView topLeftCell="C74" zoomScale="85" zoomScaleNormal="85" workbookViewId="0">
      <selection activeCell="F87" sqref="F87"/>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8" ht="28.9" customHeight="1">
      <c r="G1" s="8" t="s">
        <v>0</v>
      </c>
    </row>
    <row r="2" spans="1:8" ht="31.15" customHeight="1">
      <c r="A2" s="280" t="s">
        <v>1</v>
      </c>
      <c r="B2" s="281"/>
      <c r="C2" s="281"/>
      <c r="D2" s="281"/>
      <c r="E2" s="281"/>
      <c r="F2" s="281"/>
      <c r="G2" s="281"/>
    </row>
    <row r="3" spans="1:8" ht="31.9" customHeight="1"/>
    <row r="4" spans="1:8" ht="40.15" customHeight="1">
      <c r="A4" s="282" t="s">
        <v>2</v>
      </c>
      <c r="B4" s="282"/>
      <c r="C4" s="282"/>
      <c r="D4" s="282"/>
      <c r="E4" s="282"/>
      <c r="F4" s="282"/>
      <c r="G4" s="282"/>
    </row>
    <row r="5" spans="1:8" ht="21.75" customHeight="1" thickBot="1">
      <c r="A5" s="1"/>
      <c r="B5" s="1"/>
      <c r="C5" s="1"/>
      <c r="D5" s="1"/>
      <c r="E5" s="52"/>
      <c r="F5" s="1"/>
      <c r="G5" s="1"/>
    </row>
    <row r="6" spans="1:8" ht="21.75" customHeight="1">
      <c r="A6" s="283" t="s">
        <v>3</v>
      </c>
      <c r="B6" s="283"/>
      <c r="C6" s="283"/>
      <c r="D6" s="283"/>
      <c r="E6" s="283"/>
      <c r="F6" s="283"/>
      <c r="G6" s="284"/>
    </row>
    <row r="7" spans="1:8" ht="21.75" customHeight="1">
      <c r="A7" s="285" t="s">
        <v>4</v>
      </c>
      <c r="B7" s="285"/>
      <c r="C7" s="285"/>
      <c r="D7" s="285"/>
      <c r="E7" s="285"/>
      <c r="F7" s="285"/>
      <c r="G7" s="286"/>
    </row>
    <row r="8" spans="1:8" ht="43.5" thickBot="1">
      <c r="A8" s="29" t="s">
        <v>5</v>
      </c>
      <c r="B8" s="29" t="s">
        <v>6</v>
      </c>
      <c r="C8" s="29" t="s">
        <v>7</v>
      </c>
      <c r="D8" s="29" t="s">
        <v>8</v>
      </c>
      <c r="E8" s="53" t="s">
        <v>9</v>
      </c>
      <c r="F8" s="30" t="s">
        <v>10</v>
      </c>
      <c r="G8" s="31" t="s">
        <v>11</v>
      </c>
    </row>
    <row r="9" spans="1:8">
      <c r="A9" s="16" t="s">
        <v>12</v>
      </c>
      <c r="B9" s="16" t="s">
        <v>13</v>
      </c>
      <c r="C9" s="17" t="s">
        <v>14</v>
      </c>
      <c r="D9" s="18" t="s">
        <v>15</v>
      </c>
      <c r="E9" s="150">
        <v>0.27900000000000003</v>
      </c>
      <c r="F9" s="19">
        <v>430.25</v>
      </c>
      <c r="G9" s="20">
        <f t="shared" ref="G9:G75" si="0">ROUND((E9*F9),2)</f>
        <v>120.04</v>
      </c>
    </row>
    <row r="10" spans="1:8">
      <c r="A10" s="14" t="s">
        <v>12</v>
      </c>
      <c r="B10" s="14" t="s">
        <v>16</v>
      </c>
      <c r="C10" s="2" t="s">
        <v>17</v>
      </c>
      <c r="D10" s="13" t="s">
        <v>18</v>
      </c>
      <c r="E10" s="55">
        <v>934.4</v>
      </c>
      <c r="F10" s="3">
        <v>6.29</v>
      </c>
      <c r="G10" s="21">
        <f t="shared" si="0"/>
        <v>5877.38</v>
      </c>
    </row>
    <row r="11" spans="1:8" ht="30">
      <c r="A11" s="14" t="s">
        <v>12</v>
      </c>
      <c r="B11" s="14" t="s">
        <v>19</v>
      </c>
      <c r="C11" s="2" t="s">
        <v>20</v>
      </c>
      <c r="D11" s="13" t="s">
        <v>18</v>
      </c>
      <c r="E11" s="55">
        <v>138.5</v>
      </c>
      <c r="F11" s="3">
        <v>18.53</v>
      </c>
      <c r="G11" s="21">
        <f t="shared" si="0"/>
        <v>2566.41</v>
      </c>
    </row>
    <row r="12" spans="1:8" s="142" customFormat="1" ht="45">
      <c r="A12" s="14" t="s">
        <v>12</v>
      </c>
      <c r="B12" s="14" t="s">
        <v>21</v>
      </c>
      <c r="C12" s="140" t="s">
        <v>22</v>
      </c>
      <c r="D12" s="13" t="s">
        <v>18</v>
      </c>
      <c r="E12" s="145">
        <v>138.5</v>
      </c>
      <c r="F12" s="3">
        <v>-5.99</v>
      </c>
      <c r="G12" s="21">
        <f t="shared" si="0"/>
        <v>-829.62</v>
      </c>
      <c r="H12" s="156"/>
    </row>
    <row r="13" spans="1:8" ht="30">
      <c r="A13" s="14" t="s">
        <v>12</v>
      </c>
      <c r="B13" s="14" t="s">
        <v>23</v>
      </c>
      <c r="C13" s="2" t="s">
        <v>24</v>
      </c>
      <c r="D13" s="13" t="s">
        <v>18</v>
      </c>
      <c r="E13" s="55">
        <v>1530.6</v>
      </c>
      <c r="F13" s="3">
        <v>2.87</v>
      </c>
      <c r="G13" s="21">
        <f t="shared" si="0"/>
        <v>4392.82</v>
      </c>
    </row>
    <row r="14" spans="1:8" ht="30">
      <c r="A14" s="14" t="s">
        <v>12</v>
      </c>
      <c r="B14" s="14" t="s">
        <v>25</v>
      </c>
      <c r="C14" s="2" t="s">
        <v>26</v>
      </c>
      <c r="D14" s="13" t="s">
        <v>27</v>
      </c>
      <c r="E14" s="157">
        <v>8</v>
      </c>
      <c r="F14" s="3">
        <v>8.09</v>
      </c>
      <c r="G14" s="21">
        <f t="shared" si="0"/>
        <v>64.72</v>
      </c>
    </row>
    <row r="15" spans="1:8">
      <c r="A15" s="14" t="s">
        <v>12</v>
      </c>
      <c r="B15" s="14" t="s">
        <v>28</v>
      </c>
      <c r="C15" s="2" t="s">
        <v>29</v>
      </c>
      <c r="D15" s="71" t="s">
        <v>27</v>
      </c>
      <c r="E15" s="157">
        <v>5</v>
      </c>
      <c r="F15" s="3">
        <v>21.54</v>
      </c>
      <c r="G15" s="21">
        <f t="shared" si="0"/>
        <v>107.7</v>
      </c>
    </row>
    <row r="16" spans="1:8" ht="30">
      <c r="A16" s="14" t="s">
        <v>12</v>
      </c>
      <c r="B16" s="14" t="s">
        <v>30</v>
      </c>
      <c r="C16" s="74" t="s">
        <v>31</v>
      </c>
      <c r="D16" s="71" t="s">
        <v>27</v>
      </c>
      <c r="E16" s="157">
        <v>1</v>
      </c>
      <c r="F16" s="3">
        <v>9.6999999999999993</v>
      </c>
      <c r="G16" s="21">
        <f t="shared" si="0"/>
        <v>9.6999999999999993</v>
      </c>
    </row>
    <row r="17" spans="1:9">
      <c r="A17" s="14" t="s">
        <v>12</v>
      </c>
      <c r="B17" s="14" t="s">
        <v>32</v>
      </c>
      <c r="C17" s="2" t="s">
        <v>33</v>
      </c>
      <c r="D17" s="71" t="s">
        <v>27</v>
      </c>
      <c r="E17" s="157">
        <v>1</v>
      </c>
      <c r="F17" s="3">
        <v>60.65</v>
      </c>
      <c r="G17" s="21">
        <f t="shared" si="0"/>
        <v>60.65</v>
      </c>
    </row>
    <row r="18" spans="1:9" ht="30">
      <c r="A18" s="14" t="s">
        <v>12</v>
      </c>
      <c r="B18" s="14" t="s">
        <v>34</v>
      </c>
      <c r="C18" s="2" t="s">
        <v>35</v>
      </c>
      <c r="D18" s="71" t="s">
        <v>27</v>
      </c>
      <c r="E18" s="157">
        <v>1</v>
      </c>
      <c r="F18" s="3">
        <v>12.93</v>
      </c>
      <c r="G18" s="21">
        <f t="shared" si="0"/>
        <v>12.93</v>
      </c>
    </row>
    <row r="19" spans="1:9">
      <c r="A19" s="14" t="s">
        <v>12</v>
      </c>
      <c r="B19" s="14" t="s">
        <v>36</v>
      </c>
      <c r="C19" s="2" t="s">
        <v>37</v>
      </c>
      <c r="D19" s="71" t="s">
        <v>27</v>
      </c>
      <c r="E19" s="157">
        <v>1</v>
      </c>
      <c r="F19" s="3">
        <v>87.9</v>
      </c>
      <c r="G19" s="21">
        <f t="shared" si="0"/>
        <v>87.9</v>
      </c>
    </row>
    <row r="20" spans="1:9">
      <c r="A20" s="14" t="s">
        <v>12</v>
      </c>
      <c r="B20" s="14" t="s">
        <v>38</v>
      </c>
      <c r="C20" s="2" t="s">
        <v>39</v>
      </c>
      <c r="D20" s="71" t="s">
        <v>40</v>
      </c>
      <c r="E20" s="55">
        <v>85</v>
      </c>
      <c r="F20" s="3">
        <v>4.8600000000000003</v>
      </c>
      <c r="G20" s="21">
        <f t="shared" si="0"/>
        <v>413.1</v>
      </c>
    </row>
    <row r="21" spans="1:9" ht="30">
      <c r="A21" s="14" t="s">
        <v>12</v>
      </c>
      <c r="B21" s="14" t="s">
        <v>41</v>
      </c>
      <c r="C21" s="2" t="s">
        <v>42</v>
      </c>
      <c r="D21" s="71" t="s">
        <v>27</v>
      </c>
      <c r="E21" s="157">
        <v>14</v>
      </c>
      <c r="F21" s="3">
        <v>2.87</v>
      </c>
      <c r="G21" s="21">
        <f t="shared" si="0"/>
        <v>40.18</v>
      </c>
    </row>
    <row r="22" spans="1:9" ht="30">
      <c r="A22" s="14" t="s">
        <v>12</v>
      </c>
      <c r="B22" s="14" t="s">
        <v>43</v>
      </c>
      <c r="C22" s="75" t="s">
        <v>44</v>
      </c>
      <c r="D22" s="71" t="s">
        <v>18</v>
      </c>
      <c r="E22" s="55">
        <v>1.4</v>
      </c>
      <c r="F22" s="3">
        <v>68.239999999999995</v>
      </c>
      <c r="G22" s="21">
        <f t="shared" si="0"/>
        <v>95.54</v>
      </c>
    </row>
    <row r="23" spans="1:9">
      <c r="A23" s="14" t="s">
        <v>12</v>
      </c>
      <c r="B23" s="14" t="s">
        <v>45</v>
      </c>
      <c r="C23" s="75" t="s">
        <v>46</v>
      </c>
      <c r="D23" s="122" t="s">
        <v>27</v>
      </c>
      <c r="E23" s="157">
        <v>10</v>
      </c>
      <c r="F23" s="3">
        <v>24.7</v>
      </c>
      <c r="G23" s="21">
        <f t="shared" si="0"/>
        <v>247</v>
      </c>
    </row>
    <row r="24" spans="1:9" s="142" customFormat="1" ht="75">
      <c r="A24" s="14" t="s">
        <v>12</v>
      </c>
      <c r="B24" s="14" t="s">
        <v>47</v>
      </c>
      <c r="C24" s="143" t="s">
        <v>48</v>
      </c>
      <c r="D24" s="122" t="s">
        <v>49</v>
      </c>
      <c r="E24" s="157">
        <v>1</v>
      </c>
      <c r="F24" s="3">
        <v>0</v>
      </c>
      <c r="G24" s="146">
        <f t="shared" si="0"/>
        <v>0</v>
      </c>
      <c r="H24" s="141"/>
    </row>
    <row r="25" spans="1:9">
      <c r="A25" s="14" t="s">
        <v>12</v>
      </c>
      <c r="B25" s="14" t="s">
        <v>50</v>
      </c>
      <c r="C25" s="75" t="s">
        <v>51</v>
      </c>
      <c r="D25" s="122" t="s">
        <v>52</v>
      </c>
      <c r="E25" s="55">
        <v>2598</v>
      </c>
      <c r="F25" s="3">
        <v>3.12</v>
      </c>
      <c r="G25" s="21">
        <f t="shared" si="0"/>
        <v>8105.76</v>
      </c>
    </row>
    <row r="26" spans="1:9" ht="30.75" thickBot="1">
      <c r="A26" s="14" t="s">
        <v>12</v>
      </c>
      <c r="B26" s="14" t="s">
        <v>53</v>
      </c>
      <c r="C26" s="2" t="s">
        <v>54</v>
      </c>
      <c r="D26" s="122" t="s">
        <v>52</v>
      </c>
      <c r="E26" s="55">
        <v>1096</v>
      </c>
      <c r="F26" s="3">
        <v>1.62</v>
      </c>
      <c r="G26" s="21">
        <f t="shared" si="0"/>
        <v>1775.52</v>
      </c>
    </row>
    <row r="27" spans="1:9" ht="30.75" thickBot="1">
      <c r="A27" s="14" t="s">
        <v>12</v>
      </c>
      <c r="B27" s="14" t="s">
        <v>55</v>
      </c>
      <c r="C27" s="189" t="s">
        <v>846</v>
      </c>
      <c r="D27" s="71" t="s">
        <v>18</v>
      </c>
      <c r="E27" s="55">
        <v>934.4</v>
      </c>
      <c r="F27" s="3">
        <v>2.09</v>
      </c>
      <c r="G27" s="21">
        <f>ROUND((E27*F27),2)</f>
        <v>1952.9</v>
      </c>
      <c r="H27" s="42" t="s">
        <v>56</v>
      </c>
      <c r="I27" s="43">
        <f>ROUND(SUM(G9:G27),2)</f>
        <v>25100.63</v>
      </c>
    </row>
    <row r="28" spans="1:9" s="6" customFormat="1" ht="30">
      <c r="A28" s="16" t="s">
        <v>57</v>
      </c>
      <c r="B28" s="16" t="s">
        <v>58</v>
      </c>
      <c r="C28" s="17" t="s">
        <v>59</v>
      </c>
      <c r="D28" s="18" t="s">
        <v>60</v>
      </c>
      <c r="E28" s="54">
        <v>3150</v>
      </c>
      <c r="F28" s="27">
        <v>5.51</v>
      </c>
      <c r="G28" s="20">
        <f t="shared" si="0"/>
        <v>17356.5</v>
      </c>
      <c r="H28" s="7"/>
    </row>
    <row r="29" spans="1:9" s="6" customFormat="1" ht="30">
      <c r="A29" s="14" t="s">
        <v>57</v>
      </c>
      <c r="B29" s="70" t="s">
        <v>61</v>
      </c>
      <c r="C29" s="72" t="s">
        <v>62</v>
      </c>
      <c r="D29" s="76" t="s">
        <v>60</v>
      </c>
      <c r="E29" s="77">
        <v>1806</v>
      </c>
      <c r="F29" s="78">
        <v>7.27</v>
      </c>
      <c r="G29" s="21">
        <f t="shared" si="0"/>
        <v>13129.62</v>
      </c>
      <c r="H29" s="7"/>
    </row>
    <row r="30" spans="1:9" s="6" customFormat="1" ht="30">
      <c r="A30" s="14" t="s">
        <v>57</v>
      </c>
      <c r="B30" s="14" t="s">
        <v>63</v>
      </c>
      <c r="C30" s="72" t="s">
        <v>64</v>
      </c>
      <c r="D30" s="76" t="s">
        <v>60</v>
      </c>
      <c r="E30" s="77">
        <v>433</v>
      </c>
      <c r="F30" s="78">
        <v>8.17</v>
      </c>
      <c r="G30" s="21">
        <f t="shared" si="0"/>
        <v>3537.61</v>
      </c>
      <c r="H30" s="7"/>
    </row>
    <row r="31" spans="1:9" s="6" customFormat="1" ht="30">
      <c r="A31" s="14" t="s">
        <v>57</v>
      </c>
      <c r="B31" s="14" t="s">
        <v>65</v>
      </c>
      <c r="C31" s="72" t="s">
        <v>66</v>
      </c>
      <c r="D31" s="76" t="s">
        <v>60</v>
      </c>
      <c r="E31" s="77">
        <v>549</v>
      </c>
      <c r="F31" s="78">
        <v>9.8699999999999992</v>
      </c>
      <c r="G31" s="21">
        <f t="shared" si="0"/>
        <v>5418.63</v>
      </c>
      <c r="H31" s="7"/>
    </row>
    <row r="32" spans="1:9" s="6" customFormat="1" ht="30">
      <c r="A32" s="14" t="s">
        <v>57</v>
      </c>
      <c r="B32" s="14" t="s">
        <v>67</v>
      </c>
      <c r="C32" s="72" t="s">
        <v>68</v>
      </c>
      <c r="D32" s="76" t="s">
        <v>60</v>
      </c>
      <c r="E32" s="77">
        <v>1753</v>
      </c>
      <c r="F32" s="78">
        <v>6.92</v>
      </c>
      <c r="G32" s="21">
        <f t="shared" si="0"/>
        <v>12130.76</v>
      </c>
      <c r="H32" s="7"/>
    </row>
    <row r="33" spans="1:9" s="6" customFormat="1">
      <c r="A33" s="14" t="s">
        <v>57</v>
      </c>
      <c r="B33" s="14" t="s">
        <v>69</v>
      </c>
      <c r="C33" s="189" t="s">
        <v>841</v>
      </c>
      <c r="D33" s="76" t="s">
        <v>52</v>
      </c>
      <c r="E33" s="77">
        <v>4457</v>
      </c>
      <c r="F33" s="78">
        <v>0.74</v>
      </c>
      <c r="G33" s="21">
        <f t="shared" si="0"/>
        <v>3298.18</v>
      </c>
      <c r="H33" s="7"/>
    </row>
    <row r="34" spans="1:9" s="6" customFormat="1" ht="30">
      <c r="A34" s="14" t="s">
        <v>57</v>
      </c>
      <c r="B34" s="14" t="s">
        <v>70</v>
      </c>
      <c r="C34" s="266" t="s">
        <v>912</v>
      </c>
      <c r="D34" s="76" t="s">
        <v>60</v>
      </c>
      <c r="E34" s="77">
        <v>1338</v>
      </c>
      <c r="F34" s="78">
        <v>12.06</v>
      </c>
      <c r="G34" s="21">
        <f t="shared" si="0"/>
        <v>16136.28</v>
      </c>
      <c r="H34" s="7"/>
    </row>
    <row r="35" spans="1:9" s="6" customFormat="1">
      <c r="A35" s="14" t="s">
        <v>57</v>
      </c>
      <c r="B35" s="14" t="s">
        <v>71</v>
      </c>
      <c r="C35" s="72" t="s">
        <v>72</v>
      </c>
      <c r="D35" s="76" t="s">
        <v>52</v>
      </c>
      <c r="E35" s="77">
        <v>4457</v>
      </c>
      <c r="F35" s="78">
        <v>1.3</v>
      </c>
      <c r="G35" s="21">
        <f t="shared" si="0"/>
        <v>5794.1</v>
      </c>
      <c r="H35" s="7"/>
    </row>
    <row r="36" spans="1:9" s="6" customFormat="1">
      <c r="A36" s="14" t="s">
        <v>57</v>
      </c>
      <c r="B36" s="73" t="s">
        <v>75</v>
      </c>
      <c r="C36" s="72" t="s">
        <v>76</v>
      </c>
      <c r="D36" s="76" t="s">
        <v>52</v>
      </c>
      <c r="E36" s="77">
        <v>5738</v>
      </c>
      <c r="F36" s="78">
        <v>0.79</v>
      </c>
      <c r="G36" s="21">
        <f t="shared" si="0"/>
        <v>4533.0200000000004</v>
      </c>
      <c r="H36" s="7"/>
    </row>
    <row r="37" spans="1:9" s="6" customFormat="1" ht="15.75" thickBot="1">
      <c r="A37" s="14" t="s">
        <v>57</v>
      </c>
      <c r="B37" s="73" t="s">
        <v>77</v>
      </c>
      <c r="C37" s="72" t="s">
        <v>78</v>
      </c>
      <c r="D37" s="76" t="s">
        <v>52</v>
      </c>
      <c r="E37" s="77">
        <v>638</v>
      </c>
      <c r="F37" s="78">
        <v>1.35</v>
      </c>
      <c r="G37" s="21">
        <f t="shared" si="0"/>
        <v>861.3</v>
      </c>
      <c r="H37" s="7"/>
    </row>
    <row r="38" spans="1:9" s="6" customFormat="1" ht="28.15" customHeight="1" thickBot="1">
      <c r="A38" s="22" t="s">
        <v>57</v>
      </c>
      <c r="B38" s="22" t="s">
        <v>79</v>
      </c>
      <c r="C38" s="23" t="s">
        <v>80</v>
      </c>
      <c r="D38" s="56" t="s">
        <v>52</v>
      </c>
      <c r="E38" s="56">
        <v>6096</v>
      </c>
      <c r="F38" s="28">
        <v>2.2400000000000002</v>
      </c>
      <c r="G38" s="26">
        <f t="shared" si="0"/>
        <v>13655.04</v>
      </c>
      <c r="H38" s="42" t="s">
        <v>81</v>
      </c>
      <c r="I38" s="43">
        <f>ROUND(SUM(G28:G38),2)</f>
        <v>95851.04</v>
      </c>
    </row>
    <row r="39" spans="1:9" s="6" customFormat="1" ht="29.25" thickBot="1">
      <c r="A39" s="22" t="s">
        <v>82</v>
      </c>
      <c r="B39" s="14" t="s">
        <v>83</v>
      </c>
      <c r="C39" s="23" t="s">
        <v>84</v>
      </c>
      <c r="D39" s="24" t="s">
        <v>60</v>
      </c>
      <c r="E39" s="56">
        <v>42</v>
      </c>
      <c r="F39" s="33">
        <v>69.900000000000006</v>
      </c>
      <c r="G39" s="26">
        <f t="shared" si="0"/>
        <v>2935.8</v>
      </c>
      <c r="H39" s="42" t="s">
        <v>85</v>
      </c>
      <c r="I39" s="43">
        <f>ROUND(SUM(G39:G39),2)</f>
        <v>2935.8</v>
      </c>
    </row>
    <row r="40" spans="1:9" s="6" customFormat="1" ht="27.6" customHeight="1">
      <c r="A40" s="16" t="s">
        <v>86</v>
      </c>
      <c r="B40" s="16" t="s">
        <v>87</v>
      </c>
      <c r="C40" s="17" t="s">
        <v>88</v>
      </c>
      <c r="D40" s="158"/>
      <c r="E40" s="159"/>
      <c r="F40" s="160"/>
      <c r="G40" s="161"/>
      <c r="H40" s="277" t="s">
        <v>89</v>
      </c>
    </row>
    <row r="41" spans="1:9" s="6" customFormat="1" ht="45">
      <c r="A41" s="14" t="s">
        <v>86</v>
      </c>
      <c r="B41" s="14" t="s">
        <v>90</v>
      </c>
      <c r="C41" s="72" t="s">
        <v>91</v>
      </c>
      <c r="D41" s="76" t="s">
        <v>60</v>
      </c>
      <c r="E41" s="77">
        <v>3010</v>
      </c>
      <c r="F41" s="80">
        <v>17.989999999999998</v>
      </c>
      <c r="G41" s="21">
        <f t="shared" si="0"/>
        <v>54149.9</v>
      </c>
      <c r="H41" s="278"/>
    </row>
    <row r="42" spans="1:9" s="6" customFormat="1" ht="45">
      <c r="A42" s="14" t="s">
        <v>86</v>
      </c>
      <c r="B42" s="73" t="s">
        <v>92</v>
      </c>
      <c r="C42" s="72" t="s">
        <v>93</v>
      </c>
      <c r="D42" s="76" t="s">
        <v>60</v>
      </c>
      <c r="E42" s="77">
        <v>3010</v>
      </c>
      <c r="F42" s="80"/>
      <c r="G42" s="21">
        <f t="shared" si="0"/>
        <v>0</v>
      </c>
      <c r="H42" s="278"/>
    </row>
    <row r="43" spans="1:9" s="6" customFormat="1" ht="45">
      <c r="A43" s="14" t="s">
        <v>86</v>
      </c>
      <c r="B43" s="73" t="s">
        <v>94</v>
      </c>
      <c r="C43" s="72" t="s">
        <v>95</v>
      </c>
      <c r="D43" s="162"/>
      <c r="E43" s="163"/>
      <c r="F43" s="164"/>
      <c r="G43" s="165"/>
      <c r="H43" s="278"/>
    </row>
    <row r="44" spans="1:9" s="6" customFormat="1" ht="45">
      <c r="A44" s="14" t="s">
        <v>86</v>
      </c>
      <c r="B44" s="73" t="s">
        <v>96</v>
      </c>
      <c r="C44" s="72" t="s">
        <v>97</v>
      </c>
      <c r="D44" s="76" t="s">
        <v>52</v>
      </c>
      <c r="E44" s="77">
        <v>2893</v>
      </c>
      <c r="F44" s="80"/>
      <c r="G44" s="21">
        <f t="shared" si="0"/>
        <v>0</v>
      </c>
      <c r="H44" s="278"/>
    </row>
    <row r="45" spans="1:9" s="6" customFormat="1" ht="45">
      <c r="A45" s="14" t="s">
        <v>86</v>
      </c>
      <c r="B45" s="73" t="s">
        <v>98</v>
      </c>
      <c r="C45" s="72" t="s">
        <v>99</v>
      </c>
      <c r="D45" s="76" t="s">
        <v>52</v>
      </c>
      <c r="E45" s="77">
        <v>2893</v>
      </c>
      <c r="F45" s="80">
        <v>11.78</v>
      </c>
      <c r="G45" s="21">
        <f t="shared" si="0"/>
        <v>34079.54</v>
      </c>
      <c r="H45" s="278"/>
    </row>
    <row r="46" spans="1:9" s="6" customFormat="1" ht="45">
      <c r="A46" s="14" t="s">
        <v>86</v>
      </c>
      <c r="B46" s="73" t="s">
        <v>100</v>
      </c>
      <c r="C46" s="72" t="s">
        <v>101</v>
      </c>
      <c r="D46" s="76" t="s">
        <v>52</v>
      </c>
      <c r="E46" s="77">
        <v>2558.4</v>
      </c>
      <c r="F46" s="80">
        <v>17.579999999999998</v>
      </c>
      <c r="G46" s="21">
        <f t="shared" si="0"/>
        <v>44976.67</v>
      </c>
      <c r="H46" s="278"/>
    </row>
    <row r="47" spans="1:9" s="6" customFormat="1" ht="45">
      <c r="A47" s="14" t="s">
        <v>86</v>
      </c>
      <c r="B47" s="73" t="s">
        <v>102</v>
      </c>
      <c r="C47" s="72" t="s">
        <v>103</v>
      </c>
      <c r="D47" s="76" t="s">
        <v>52</v>
      </c>
      <c r="E47" s="77">
        <v>2558.4</v>
      </c>
      <c r="F47" s="80">
        <v>0.26</v>
      </c>
      <c r="G47" s="21">
        <f t="shared" si="0"/>
        <v>665.18</v>
      </c>
      <c r="H47" s="278"/>
    </row>
    <row r="48" spans="1:9" s="6" customFormat="1" ht="45">
      <c r="A48" s="14" t="s">
        <v>86</v>
      </c>
      <c r="B48" s="73" t="s">
        <v>104</v>
      </c>
      <c r="C48" s="72" t="s">
        <v>105</v>
      </c>
      <c r="D48" s="76" t="s">
        <v>52</v>
      </c>
      <c r="E48" s="77">
        <v>2534.4</v>
      </c>
      <c r="F48" s="80">
        <v>16.37</v>
      </c>
      <c r="G48" s="21">
        <f t="shared" si="0"/>
        <v>41488.129999999997</v>
      </c>
      <c r="H48" s="278"/>
    </row>
    <row r="49" spans="1:9" s="6" customFormat="1" ht="45">
      <c r="A49" s="14" t="s">
        <v>86</v>
      </c>
      <c r="B49" s="73" t="s">
        <v>106</v>
      </c>
      <c r="C49" s="72" t="s">
        <v>107</v>
      </c>
      <c r="D49" s="76" t="s">
        <v>52</v>
      </c>
      <c r="E49" s="77">
        <v>2534.4</v>
      </c>
      <c r="F49" s="80">
        <v>0.32</v>
      </c>
      <c r="G49" s="21">
        <f t="shared" si="0"/>
        <v>811.01</v>
      </c>
      <c r="H49" s="278"/>
    </row>
    <row r="50" spans="1:9" s="6" customFormat="1" ht="45">
      <c r="A50" s="14" t="s">
        <v>86</v>
      </c>
      <c r="B50" s="73" t="s">
        <v>108</v>
      </c>
      <c r="C50" s="72" t="s">
        <v>109</v>
      </c>
      <c r="D50" s="76" t="s">
        <v>52</v>
      </c>
      <c r="E50" s="77">
        <v>2523</v>
      </c>
      <c r="F50" s="80">
        <v>11.94</v>
      </c>
      <c r="G50" s="21">
        <f t="shared" si="0"/>
        <v>30124.62</v>
      </c>
      <c r="H50" s="278"/>
    </row>
    <row r="51" spans="1:9" s="6" customFormat="1" ht="50.25" customHeight="1">
      <c r="A51" s="14" t="s">
        <v>86</v>
      </c>
      <c r="B51" s="73" t="s">
        <v>110</v>
      </c>
      <c r="C51" s="2" t="s">
        <v>111</v>
      </c>
      <c r="D51" s="13" t="s">
        <v>52</v>
      </c>
      <c r="E51" s="55">
        <v>2523</v>
      </c>
      <c r="F51" s="239">
        <v>0.28000000000000003</v>
      </c>
      <c r="G51" s="82">
        <f t="shared" si="0"/>
        <v>706.44</v>
      </c>
      <c r="H51" s="278"/>
      <c r="I51" s="44"/>
    </row>
    <row r="52" spans="1:9" s="6" customFormat="1" ht="50.25" customHeight="1">
      <c r="A52" s="190" t="s">
        <v>86</v>
      </c>
      <c r="B52" s="197" t="s">
        <v>529</v>
      </c>
      <c r="C52" s="231" t="s">
        <v>295</v>
      </c>
      <c r="D52" s="233" t="s">
        <v>40</v>
      </c>
      <c r="E52" s="255">
        <v>10</v>
      </c>
      <c r="F52" s="239">
        <v>1.98</v>
      </c>
      <c r="G52" s="82">
        <f t="shared" si="0"/>
        <v>19.8</v>
      </c>
      <c r="H52" s="278"/>
      <c r="I52" s="44"/>
    </row>
    <row r="53" spans="1:9" s="6" customFormat="1" ht="43.5" customHeight="1">
      <c r="A53" s="190" t="s">
        <v>86</v>
      </c>
      <c r="B53" s="197" t="s">
        <v>665</v>
      </c>
      <c r="C53" s="232" t="s">
        <v>877</v>
      </c>
      <c r="D53" s="234" t="s">
        <v>40</v>
      </c>
      <c r="E53" s="255">
        <v>10</v>
      </c>
      <c r="F53" s="239">
        <v>2.13</v>
      </c>
      <c r="G53" s="82">
        <f t="shared" si="0"/>
        <v>21.3</v>
      </c>
      <c r="H53" s="278"/>
    </row>
    <row r="54" spans="1:9" s="6" customFormat="1" ht="43.5" customHeight="1" thickBot="1">
      <c r="A54" s="190" t="s">
        <v>86</v>
      </c>
      <c r="B54" s="197" t="s">
        <v>666</v>
      </c>
      <c r="C54" s="237" t="s">
        <v>878</v>
      </c>
      <c r="D54" s="238" t="s">
        <v>40</v>
      </c>
      <c r="E54" s="256">
        <v>10</v>
      </c>
      <c r="F54" s="33">
        <v>2.46</v>
      </c>
      <c r="G54" s="82">
        <f t="shared" si="0"/>
        <v>24.6</v>
      </c>
      <c r="H54" s="278"/>
    </row>
    <row r="55" spans="1:9" s="6" customFormat="1" ht="43.5" customHeight="1">
      <c r="A55" s="16" t="s">
        <v>112</v>
      </c>
      <c r="B55" s="16" t="s">
        <v>87</v>
      </c>
      <c r="C55" s="17" t="s">
        <v>113</v>
      </c>
      <c r="D55" s="158"/>
      <c r="E55" s="159"/>
      <c r="F55" s="166"/>
      <c r="G55" s="161"/>
      <c r="H55" s="278"/>
    </row>
    <row r="56" spans="1:9" s="6" customFormat="1" ht="43.5" customHeight="1">
      <c r="A56" s="14" t="s">
        <v>112</v>
      </c>
      <c r="B56" s="14" t="s">
        <v>90</v>
      </c>
      <c r="C56" s="2" t="s">
        <v>114</v>
      </c>
      <c r="D56" s="13" t="s">
        <v>60</v>
      </c>
      <c r="E56" s="77">
        <v>2660</v>
      </c>
      <c r="F56" s="4"/>
      <c r="G56" s="21">
        <f t="shared" si="0"/>
        <v>0</v>
      </c>
      <c r="H56" s="278"/>
    </row>
    <row r="57" spans="1:9" s="6" customFormat="1" ht="43.5" customHeight="1">
      <c r="A57" s="14" t="s">
        <v>112</v>
      </c>
      <c r="B57" s="73" t="s">
        <v>92</v>
      </c>
      <c r="C57" s="2" t="s">
        <v>115</v>
      </c>
      <c r="D57" s="13" t="s">
        <v>60</v>
      </c>
      <c r="E57" s="77">
        <v>2660</v>
      </c>
      <c r="F57" s="4"/>
      <c r="G57" s="21">
        <f t="shared" si="0"/>
        <v>0</v>
      </c>
      <c r="H57" s="278"/>
    </row>
    <row r="58" spans="1:9" s="6" customFormat="1" ht="43.5" customHeight="1">
      <c r="A58" s="14" t="s">
        <v>112</v>
      </c>
      <c r="B58" s="73" t="s">
        <v>94</v>
      </c>
      <c r="C58" s="72" t="s">
        <v>116</v>
      </c>
      <c r="D58" s="162"/>
      <c r="E58" s="163"/>
      <c r="F58" s="167"/>
      <c r="G58" s="165"/>
      <c r="H58" s="278"/>
    </row>
    <row r="59" spans="1:9" s="6" customFormat="1" ht="43.5" customHeight="1">
      <c r="A59" s="14" t="s">
        <v>112</v>
      </c>
      <c r="B59" s="73" t="s">
        <v>96</v>
      </c>
      <c r="C59" s="72" t="s">
        <v>117</v>
      </c>
      <c r="D59" s="76" t="s">
        <v>52</v>
      </c>
      <c r="E59" s="77">
        <v>2893</v>
      </c>
      <c r="F59" s="4"/>
      <c r="G59" s="21">
        <f t="shared" si="0"/>
        <v>0</v>
      </c>
      <c r="H59" s="278"/>
    </row>
    <row r="60" spans="1:9" s="6" customFormat="1" ht="43.5" customHeight="1">
      <c r="A60" s="14" t="s">
        <v>112</v>
      </c>
      <c r="B60" s="73" t="s">
        <v>98</v>
      </c>
      <c r="C60" s="72" t="s">
        <v>118</v>
      </c>
      <c r="D60" s="76" t="s">
        <v>52</v>
      </c>
      <c r="E60" s="77">
        <v>2893</v>
      </c>
      <c r="F60" s="4"/>
      <c r="G60" s="21">
        <f t="shared" si="0"/>
        <v>0</v>
      </c>
      <c r="H60" s="278"/>
    </row>
    <row r="61" spans="1:9" s="6" customFormat="1" ht="43.5" customHeight="1">
      <c r="A61" s="14" t="s">
        <v>112</v>
      </c>
      <c r="B61" s="73" t="s">
        <v>100</v>
      </c>
      <c r="C61" s="72" t="s">
        <v>101</v>
      </c>
      <c r="D61" s="76" t="s">
        <v>52</v>
      </c>
      <c r="E61" s="77">
        <v>2558.4</v>
      </c>
      <c r="F61" s="4"/>
      <c r="G61" s="21">
        <f t="shared" si="0"/>
        <v>0</v>
      </c>
      <c r="H61" s="278"/>
    </row>
    <row r="62" spans="1:9" s="6" customFormat="1" ht="51" customHeight="1">
      <c r="A62" s="73" t="s">
        <v>112</v>
      </c>
      <c r="B62" s="73" t="s">
        <v>102</v>
      </c>
      <c r="C62" s="72" t="s">
        <v>103</v>
      </c>
      <c r="D62" s="76" t="s">
        <v>52</v>
      </c>
      <c r="E62" s="77">
        <v>2558.4</v>
      </c>
      <c r="F62" s="4"/>
      <c r="G62" s="21">
        <f t="shared" si="0"/>
        <v>0</v>
      </c>
      <c r="H62" s="278"/>
    </row>
    <row r="63" spans="1:9" s="6" customFormat="1" ht="46.5" customHeight="1">
      <c r="A63" s="14" t="s">
        <v>112</v>
      </c>
      <c r="B63" s="73" t="s">
        <v>104</v>
      </c>
      <c r="C63" s="72" t="s">
        <v>105</v>
      </c>
      <c r="D63" s="76" t="s">
        <v>52</v>
      </c>
      <c r="E63" s="77">
        <v>2534.4</v>
      </c>
      <c r="F63" s="4"/>
      <c r="G63" s="21">
        <f t="shared" si="0"/>
        <v>0</v>
      </c>
      <c r="H63" s="278"/>
      <c r="I63" s="230"/>
    </row>
    <row r="64" spans="1:9" s="6" customFormat="1" ht="47.25" customHeight="1">
      <c r="A64" s="14" t="s">
        <v>112</v>
      </c>
      <c r="B64" s="73" t="s">
        <v>106</v>
      </c>
      <c r="C64" s="72" t="s">
        <v>107</v>
      </c>
      <c r="D64" s="76" t="s">
        <v>52</v>
      </c>
      <c r="E64" s="77">
        <v>2534.4</v>
      </c>
      <c r="F64" s="4"/>
      <c r="G64" s="21">
        <f t="shared" si="0"/>
        <v>0</v>
      </c>
      <c r="H64" s="278"/>
      <c r="I64" s="229"/>
    </row>
    <row r="65" spans="1:9" s="6" customFormat="1" ht="47.25" customHeight="1">
      <c r="A65" s="14" t="s">
        <v>112</v>
      </c>
      <c r="B65" s="73" t="s">
        <v>108</v>
      </c>
      <c r="C65" s="72" t="s">
        <v>109</v>
      </c>
      <c r="D65" s="76" t="s">
        <v>52</v>
      </c>
      <c r="E65" s="77">
        <v>2523</v>
      </c>
      <c r="F65" s="4"/>
      <c r="G65" s="21">
        <f t="shared" si="0"/>
        <v>0</v>
      </c>
      <c r="H65" s="278"/>
      <c r="I65" s="44"/>
    </row>
    <row r="66" spans="1:9" s="6" customFormat="1" ht="47.25" customHeight="1">
      <c r="A66" s="14" t="s">
        <v>112</v>
      </c>
      <c r="B66" s="73" t="s">
        <v>110</v>
      </c>
      <c r="C66" s="2" t="s">
        <v>111</v>
      </c>
      <c r="D66" s="13" t="s">
        <v>52</v>
      </c>
      <c r="E66" s="55">
        <v>2523</v>
      </c>
      <c r="F66" s="98"/>
      <c r="G66" s="82">
        <f t="shared" si="0"/>
        <v>0</v>
      </c>
      <c r="H66" s="278"/>
      <c r="I66" s="250"/>
    </row>
    <row r="67" spans="1:9" s="6" customFormat="1" ht="47.25" customHeight="1">
      <c r="A67" s="190" t="s">
        <v>112</v>
      </c>
      <c r="B67" s="197" t="s">
        <v>529</v>
      </c>
      <c r="C67" s="231" t="s">
        <v>295</v>
      </c>
      <c r="D67" s="233" t="s">
        <v>40</v>
      </c>
      <c r="E67" s="255">
        <v>10</v>
      </c>
      <c r="F67" s="235"/>
      <c r="G67" s="82">
        <f t="shared" si="0"/>
        <v>0</v>
      </c>
      <c r="H67" s="278"/>
      <c r="I67" s="250"/>
    </row>
    <row r="68" spans="1:9" s="6" customFormat="1" ht="24.6" customHeight="1" thickBot="1">
      <c r="A68" s="190" t="s">
        <v>112</v>
      </c>
      <c r="B68" s="197" t="s">
        <v>665</v>
      </c>
      <c r="C68" s="232" t="s">
        <v>877</v>
      </c>
      <c r="D68" s="234" t="s">
        <v>40</v>
      </c>
      <c r="E68" s="255">
        <v>10</v>
      </c>
      <c r="F68" s="236"/>
      <c r="G68" s="82">
        <f t="shared" si="0"/>
        <v>0</v>
      </c>
      <c r="H68" s="279"/>
      <c r="I68" s="244"/>
    </row>
    <row r="69" spans="1:9" s="6" customFormat="1" ht="45.75" thickBot="1">
      <c r="A69" s="190" t="s">
        <v>112</v>
      </c>
      <c r="B69" s="197" t="s">
        <v>666</v>
      </c>
      <c r="C69" s="237" t="s">
        <v>878</v>
      </c>
      <c r="D69" s="238" t="s">
        <v>40</v>
      </c>
      <c r="E69" s="256">
        <v>10</v>
      </c>
      <c r="F69" s="36"/>
      <c r="G69" s="82">
        <f t="shared" si="0"/>
        <v>0</v>
      </c>
      <c r="H69" s="42" t="s">
        <v>119</v>
      </c>
      <c r="I69" s="43">
        <f>ROUND(SUM(G41:G69),2)</f>
        <v>207067.19</v>
      </c>
    </row>
    <row r="70" spans="1:9" s="6" customFormat="1" ht="48.6" customHeight="1">
      <c r="A70" s="16" t="s">
        <v>120</v>
      </c>
      <c r="B70" s="16" t="s">
        <v>121</v>
      </c>
      <c r="C70" s="17" t="s">
        <v>122</v>
      </c>
      <c r="D70" s="158"/>
      <c r="E70" s="159"/>
      <c r="F70" s="160"/>
      <c r="G70" s="161"/>
      <c r="H70" s="275" t="s">
        <v>123</v>
      </c>
    </row>
    <row r="71" spans="1:9" s="6" customFormat="1" ht="40.15" customHeight="1">
      <c r="A71" s="14" t="s">
        <v>120</v>
      </c>
      <c r="B71" s="14" t="s">
        <v>124</v>
      </c>
      <c r="C71" s="2" t="s">
        <v>125</v>
      </c>
      <c r="D71" s="13" t="s">
        <v>60</v>
      </c>
      <c r="E71" s="55">
        <v>672</v>
      </c>
      <c r="F71" s="12">
        <v>14.41</v>
      </c>
      <c r="G71" s="21">
        <f t="shared" si="0"/>
        <v>9683.52</v>
      </c>
      <c r="H71" s="275"/>
    </row>
    <row r="72" spans="1:9" s="6" customFormat="1" ht="30.75" thickBot="1">
      <c r="A72" s="14" t="s">
        <v>120</v>
      </c>
      <c r="B72" s="14" t="s">
        <v>126</v>
      </c>
      <c r="C72" s="2" t="s">
        <v>127</v>
      </c>
      <c r="D72" s="13" t="s">
        <v>60</v>
      </c>
      <c r="E72" s="55">
        <v>672</v>
      </c>
      <c r="F72" s="12"/>
      <c r="G72" s="21">
        <f t="shared" si="0"/>
        <v>0</v>
      </c>
      <c r="H72" s="276"/>
    </row>
    <row r="73" spans="1:9" s="6" customFormat="1" ht="29.25" thickBot="1">
      <c r="A73" s="14" t="s">
        <v>120</v>
      </c>
      <c r="B73" s="14" t="s">
        <v>128</v>
      </c>
      <c r="C73" s="2" t="s">
        <v>129</v>
      </c>
      <c r="D73" s="168"/>
      <c r="E73" s="169"/>
      <c r="F73" s="170"/>
      <c r="G73" s="165"/>
      <c r="H73" s="42" t="s">
        <v>132</v>
      </c>
      <c r="I73" s="43">
        <f>ROUND(SUM(G70:G75),2)</f>
        <v>14460.12</v>
      </c>
    </row>
    <row r="74" spans="1:9" s="6" customFormat="1" ht="60">
      <c r="A74" s="14" t="s">
        <v>120</v>
      </c>
      <c r="B74" s="14" t="s">
        <v>130</v>
      </c>
      <c r="C74" s="187" t="s">
        <v>830</v>
      </c>
      <c r="D74" s="61" t="s">
        <v>52</v>
      </c>
      <c r="E74" s="55">
        <v>838</v>
      </c>
      <c r="F74" s="12">
        <v>5.7</v>
      </c>
      <c r="G74" s="21">
        <f t="shared" si="0"/>
        <v>4776.6000000000004</v>
      </c>
      <c r="H74" s="7"/>
    </row>
    <row r="75" spans="1:9" s="6" customFormat="1" ht="45.75" thickBot="1">
      <c r="A75" s="14" t="s">
        <v>120</v>
      </c>
      <c r="B75" s="22" t="s">
        <v>131</v>
      </c>
      <c r="C75" s="191" t="s">
        <v>831</v>
      </c>
      <c r="D75" s="24" t="s">
        <v>52</v>
      </c>
      <c r="E75" s="56">
        <v>838</v>
      </c>
      <c r="F75" s="12"/>
      <c r="G75" s="26">
        <f t="shared" si="0"/>
        <v>0</v>
      </c>
      <c r="H75" s="7"/>
    </row>
    <row r="76" spans="1:9" s="6" customFormat="1" ht="30">
      <c r="A76" s="16" t="s">
        <v>133</v>
      </c>
      <c r="B76" s="16" t="s">
        <v>134</v>
      </c>
      <c r="C76" s="17" t="s">
        <v>135</v>
      </c>
      <c r="D76" s="18" t="s">
        <v>27</v>
      </c>
      <c r="E76" s="171">
        <v>2</v>
      </c>
      <c r="F76" s="32">
        <v>112.25</v>
      </c>
      <c r="G76" s="20">
        <f t="shared" ref="G76:G87" si="1">ROUND((E76*F76),2)</f>
        <v>224.5</v>
      </c>
      <c r="H76" s="7"/>
    </row>
    <row r="77" spans="1:9" s="6" customFormat="1" ht="30">
      <c r="A77" s="73" t="s">
        <v>133</v>
      </c>
      <c r="B77" s="73" t="s">
        <v>136</v>
      </c>
      <c r="C77" s="72" t="s">
        <v>137</v>
      </c>
      <c r="D77" s="76" t="s">
        <v>27</v>
      </c>
      <c r="E77" s="172">
        <v>4</v>
      </c>
      <c r="F77" s="80">
        <v>49.53</v>
      </c>
      <c r="G77" s="21">
        <f t="shared" si="1"/>
        <v>198.12</v>
      </c>
      <c r="H77" s="7"/>
    </row>
    <row r="78" spans="1:9" s="6" customFormat="1" ht="30">
      <c r="A78" s="73" t="s">
        <v>133</v>
      </c>
      <c r="B78" s="73" t="s">
        <v>138</v>
      </c>
      <c r="C78" s="72" t="s">
        <v>139</v>
      </c>
      <c r="D78" s="76" t="s">
        <v>27</v>
      </c>
      <c r="E78" s="172">
        <v>2</v>
      </c>
      <c r="F78" s="80">
        <v>224.49</v>
      </c>
      <c r="G78" s="21">
        <f t="shared" si="1"/>
        <v>448.98</v>
      </c>
      <c r="H78" s="7"/>
    </row>
    <row r="79" spans="1:9" s="6" customFormat="1" ht="30">
      <c r="A79" s="73" t="s">
        <v>133</v>
      </c>
      <c r="B79" s="73" t="s">
        <v>140</v>
      </c>
      <c r="C79" s="72" t="s">
        <v>141</v>
      </c>
      <c r="D79" s="76" t="s">
        <v>27</v>
      </c>
      <c r="E79" s="172">
        <v>3</v>
      </c>
      <c r="F79" s="80">
        <v>218.02</v>
      </c>
      <c r="G79" s="21">
        <f t="shared" si="1"/>
        <v>654.05999999999995</v>
      </c>
      <c r="H79" s="7"/>
    </row>
    <row r="80" spans="1:9" s="6" customFormat="1" ht="30">
      <c r="A80" s="73" t="s">
        <v>133</v>
      </c>
      <c r="B80" s="73" t="s">
        <v>142</v>
      </c>
      <c r="C80" s="72" t="s">
        <v>143</v>
      </c>
      <c r="D80" s="76" t="s">
        <v>27</v>
      </c>
      <c r="E80" s="172">
        <v>2</v>
      </c>
      <c r="F80" s="80">
        <v>20.02</v>
      </c>
      <c r="G80" s="21">
        <f t="shared" si="1"/>
        <v>40.04</v>
      </c>
      <c r="H80" s="7"/>
    </row>
    <row r="81" spans="1:9" s="6" customFormat="1" ht="30">
      <c r="A81" s="73" t="s">
        <v>133</v>
      </c>
      <c r="B81" s="73" t="s">
        <v>144</v>
      </c>
      <c r="C81" s="72" t="s">
        <v>145</v>
      </c>
      <c r="D81" s="76" t="s">
        <v>40</v>
      </c>
      <c r="E81" s="77">
        <v>305</v>
      </c>
      <c r="F81" s="80">
        <v>4.22</v>
      </c>
      <c r="G81" s="21">
        <f t="shared" si="1"/>
        <v>1287.0999999999999</v>
      </c>
      <c r="H81" s="7"/>
    </row>
    <row r="82" spans="1:9" s="6" customFormat="1" ht="30">
      <c r="A82" s="73" t="s">
        <v>133</v>
      </c>
      <c r="B82" s="73" t="s">
        <v>146</v>
      </c>
      <c r="C82" s="72" t="s">
        <v>147</v>
      </c>
      <c r="D82" s="76" t="s">
        <v>40</v>
      </c>
      <c r="E82" s="77">
        <v>560</v>
      </c>
      <c r="F82" s="80">
        <v>2.79</v>
      </c>
      <c r="G82" s="21">
        <f t="shared" si="1"/>
        <v>1562.4</v>
      </c>
      <c r="H82" s="7"/>
    </row>
    <row r="83" spans="1:9" s="6" customFormat="1" ht="30">
      <c r="A83" s="73" t="s">
        <v>133</v>
      </c>
      <c r="B83" s="73" t="s">
        <v>148</v>
      </c>
      <c r="C83" s="72" t="s">
        <v>149</v>
      </c>
      <c r="D83" s="76" t="s">
        <v>52</v>
      </c>
      <c r="E83" s="77">
        <v>4</v>
      </c>
      <c r="F83" s="80">
        <v>27.16</v>
      </c>
      <c r="G83" s="21">
        <f t="shared" si="1"/>
        <v>108.64</v>
      </c>
      <c r="H83" s="259"/>
    </row>
    <row r="84" spans="1:9" s="6" customFormat="1" ht="30">
      <c r="A84" s="73" t="s">
        <v>133</v>
      </c>
      <c r="B84" s="73" t="s">
        <v>150</v>
      </c>
      <c r="C84" s="189" t="s">
        <v>886</v>
      </c>
      <c r="D84" s="76" t="s">
        <v>40</v>
      </c>
      <c r="E84" s="77">
        <v>486</v>
      </c>
      <c r="F84" s="80">
        <v>36.47</v>
      </c>
      <c r="G84" s="21">
        <f t="shared" si="1"/>
        <v>17724.419999999998</v>
      </c>
      <c r="H84" s="258"/>
      <c r="I84" s="260"/>
    </row>
    <row r="85" spans="1:9" s="6" customFormat="1" ht="75" customHeight="1" thickBot="1">
      <c r="A85" s="73" t="s">
        <v>133</v>
      </c>
      <c r="B85" s="73" t="s">
        <v>151</v>
      </c>
      <c r="C85" s="189" t="s">
        <v>887</v>
      </c>
      <c r="D85" s="76" t="s">
        <v>40</v>
      </c>
      <c r="E85" s="77">
        <v>24</v>
      </c>
      <c r="F85" s="80">
        <v>75.680000000000007</v>
      </c>
      <c r="G85" s="21">
        <f t="shared" si="1"/>
        <v>1816.32</v>
      </c>
      <c r="H85" s="257"/>
      <c r="I85" s="261"/>
    </row>
    <row r="86" spans="1:9" ht="44.25" customHeight="1" thickBot="1">
      <c r="A86" s="22" t="s">
        <v>133</v>
      </c>
      <c r="B86" s="22" t="s">
        <v>152</v>
      </c>
      <c r="C86" s="191" t="s">
        <v>873</v>
      </c>
      <c r="D86" s="24" t="s">
        <v>40</v>
      </c>
      <c r="E86" s="56">
        <v>596</v>
      </c>
      <c r="F86" s="33">
        <v>29.13</v>
      </c>
      <c r="G86" s="26">
        <f t="shared" si="1"/>
        <v>17361.48</v>
      </c>
      <c r="H86" s="42" t="s">
        <v>153</v>
      </c>
      <c r="I86" s="43">
        <f>ROUND(SUM(G76:G86),2)</f>
        <v>41426.06</v>
      </c>
    </row>
    <row r="87" spans="1:9" ht="64.900000000000006" customHeight="1" thickBot="1">
      <c r="A87" s="116" t="s">
        <v>154</v>
      </c>
      <c r="B87" s="116" t="s">
        <v>155</v>
      </c>
      <c r="C87" s="117" t="s">
        <v>156</v>
      </c>
      <c r="D87" s="118" t="s">
        <v>49</v>
      </c>
      <c r="E87" s="181">
        <v>1</v>
      </c>
      <c r="F87" s="119">
        <v>32447.86</v>
      </c>
      <c r="G87" s="26">
        <f t="shared" si="1"/>
        <v>32447.86</v>
      </c>
      <c r="H87" s="42" t="s">
        <v>157</v>
      </c>
      <c r="I87" s="43">
        <f>ROUND(SUM(G87),2)</f>
        <v>32447.86</v>
      </c>
    </row>
    <row r="88" spans="1:9" ht="43.5" thickBot="1">
      <c r="A88" s="46"/>
      <c r="B88" s="46"/>
      <c r="C88" s="46"/>
      <c r="D88" s="45"/>
      <c r="E88" s="58"/>
      <c r="F88" s="50" t="s">
        <v>158</v>
      </c>
      <c r="G88" s="51">
        <f>SUM(G9:G87)</f>
        <v>419288.6999999999</v>
      </c>
    </row>
    <row r="89" spans="1:9">
      <c r="A89" s="49"/>
      <c r="B89" s="49"/>
      <c r="C89" s="48"/>
      <c r="D89" s="48"/>
      <c r="E89" s="59"/>
      <c r="F89" s="48"/>
      <c r="G89" s="47"/>
    </row>
  </sheetData>
  <mergeCells count="6">
    <mergeCell ref="H70:H72"/>
    <mergeCell ref="H40:H68"/>
    <mergeCell ref="A2:G2"/>
    <mergeCell ref="A4:G4"/>
    <mergeCell ref="A6:G6"/>
    <mergeCell ref="A7:G7"/>
  </mergeCells>
  <phoneticPr fontId="9"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49CE69-094E-4E74-B985-68BC27AC1C7C}">
  <dimension ref="A1:I74"/>
  <sheetViews>
    <sheetView topLeftCell="C58" zoomScale="85" zoomScaleNormal="85" workbookViewId="0">
      <selection activeCell="H70" sqref="H70"/>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9" ht="40.15" customHeight="1">
      <c r="A1" s="282" t="s">
        <v>2</v>
      </c>
      <c r="B1" s="282"/>
      <c r="C1" s="282"/>
      <c r="D1" s="282"/>
      <c r="E1" s="282"/>
      <c r="F1" s="282"/>
      <c r="G1" s="282"/>
    </row>
    <row r="2" spans="1:9" ht="21.75" customHeight="1" thickBot="1">
      <c r="A2" s="1"/>
      <c r="B2" s="1"/>
      <c r="C2" s="1"/>
      <c r="D2" s="1"/>
      <c r="E2" s="52"/>
      <c r="F2" s="1"/>
      <c r="G2" s="1"/>
    </row>
    <row r="3" spans="1:9" ht="21.75" customHeight="1">
      <c r="A3" s="283" t="s">
        <v>3</v>
      </c>
      <c r="B3" s="283"/>
      <c r="C3" s="283"/>
      <c r="D3" s="283"/>
      <c r="E3" s="283"/>
      <c r="F3" s="283"/>
      <c r="G3" s="284"/>
    </row>
    <row r="4" spans="1:9" ht="21.75" customHeight="1">
      <c r="A4" s="285" t="s">
        <v>553</v>
      </c>
      <c r="B4" s="285"/>
      <c r="C4" s="285"/>
      <c r="D4" s="285"/>
      <c r="E4" s="285"/>
      <c r="F4" s="285"/>
      <c r="G4" s="286"/>
    </row>
    <row r="5" spans="1:9" ht="43.5" thickBot="1">
      <c r="A5" s="29" t="s">
        <v>5</v>
      </c>
      <c r="B5" s="29" t="s">
        <v>6</v>
      </c>
      <c r="C5" s="29" t="s">
        <v>7</v>
      </c>
      <c r="D5" s="29" t="s">
        <v>8</v>
      </c>
      <c r="E5" s="53" t="s">
        <v>9</v>
      </c>
      <c r="F5" s="30" t="s">
        <v>490</v>
      </c>
      <c r="G5" s="31" t="s">
        <v>11</v>
      </c>
    </row>
    <row r="6" spans="1:9">
      <c r="A6" s="16" t="s">
        <v>12</v>
      </c>
      <c r="B6" s="16" t="s">
        <v>13</v>
      </c>
      <c r="C6" s="17" t="s">
        <v>14</v>
      </c>
      <c r="D6" s="18" t="s">
        <v>15</v>
      </c>
      <c r="E6" s="150">
        <v>2.5000000000000001E-2</v>
      </c>
      <c r="F6" s="19">
        <v>430.4</v>
      </c>
      <c r="G6" s="20">
        <f t="shared" ref="G6:G72" si="0">ROUND((E6*F6),2)</f>
        <v>10.76</v>
      </c>
    </row>
    <row r="7" spans="1:9" ht="30">
      <c r="A7" s="14" t="s">
        <v>12</v>
      </c>
      <c r="B7" s="14" t="s">
        <v>16</v>
      </c>
      <c r="C7" s="187" t="s">
        <v>825</v>
      </c>
      <c r="D7" s="13" t="s">
        <v>18</v>
      </c>
      <c r="E7" s="55">
        <v>60</v>
      </c>
      <c r="F7" s="3">
        <v>18.53</v>
      </c>
      <c r="G7" s="21">
        <f t="shared" si="0"/>
        <v>1111.8</v>
      </c>
    </row>
    <row r="8" spans="1:9" ht="45">
      <c r="A8" s="14" t="s">
        <v>12</v>
      </c>
      <c r="B8" s="14" t="s">
        <v>19</v>
      </c>
      <c r="C8" s="140" t="s">
        <v>22</v>
      </c>
      <c r="D8" s="14" t="s">
        <v>18</v>
      </c>
      <c r="E8" s="55">
        <f>E7</f>
        <v>60</v>
      </c>
      <c r="F8" s="3">
        <v>-5.99</v>
      </c>
      <c r="G8" s="21">
        <f t="shared" si="0"/>
        <v>-359.4</v>
      </c>
      <c r="H8" s="147"/>
    </row>
    <row r="9" spans="1:9" ht="30">
      <c r="A9" s="14" t="s">
        <v>12</v>
      </c>
      <c r="B9" s="14" t="s">
        <v>21</v>
      </c>
      <c r="C9" s="2" t="s">
        <v>554</v>
      </c>
      <c r="D9" s="13" t="s">
        <v>18</v>
      </c>
      <c r="E9" s="55">
        <v>5</v>
      </c>
      <c r="F9" s="3">
        <v>419.62</v>
      </c>
      <c r="G9" s="21">
        <f t="shared" si="0"/>
        <v>2098.1</v>
      </c>
      <c r="H9" s="148"/>
    </row>
    <row r="10" spans="1:9" ht="30">
      <c r="A10" s="14" t="s">
        <v>12</v>
      </c>
      <c r="B10" s="14" t="s">
        <v>23</v>
      </c>
      <c r="C10" s="2" t="s">
        <v>555</v>
      </c>
      <c r="D10" s="13" t="s">
        <v>18</v>
      </c>
      <c r="E10" s="55">
        <v>1</v>
      </c>
      <c r="F10" s="3">
        <v>419.61</v>
      </c>
      <c r="G10" s="21">
        <f t="shared" si="0"/>
        <v>419.61</v>
      </c>
      <c r="H10" s="148"/>
    </row>
    <row r="11" spans="1:9" ht="30">
      <c r="A11" s="14" t="s">
        <v>12</v>
      </c>
      <c r="B11" s="14" t="s">
        <v>25</v>
      </c>
      <c r="C11" s="2" t="s">
        <v>31</v>
      </c>
      <c r="D11" s="13" t="s">
        <v>27</v>
      </c>
      <c r="E11" s="157">
        <v>1</v>
      </c>
      <c r="F11" s="3">
        <v>9.6999999999999993</v>
      </c>
      <c r="G11" s="21">
        <f t="shared" si="0"/>
        <v>9.6999999999999993</v>
      </c>
    </row>
    <row r="12" spans="1:9" ht="15.75" thickBot="1">
      <c r="A12" s="14" t="s">
        <v>12</v>
      </c>
      <c r="B12" s="14" t="s">
        <v>28</v>
      </c>
      <c r="C12" s="2" t="s">
        <v>33</v>
      </c>
      <c r="D12" s="13" t="s">
        <v>27</v>
      </c>
      <c r="E12" s="157">
        <v>1</v>
      </c>
      <c r="F12" s="3">
        <v>60.65</v>
      </c>
      <c r="G12" s="21">
        <f t="shared" si="0"/>
        <v>60.65</v>
      </c>
    </row>
    <row r="13" spans="1:9" ht="50.25" customHeight="1" thickBot="1">
      <c r="A13" s="14" t="s">
        <v>12</v>
      </c>
      <c r="B13" s="14" t="s">
        <v>30</v>
      </c>
      <c r="C13" s="75" t="s">
        <v>44</v>
      </c>
      <c r="D13" s="13" t="s">
        <v>18</v>
      </c>
      <c r="E13" s="55">
        <v>0.01</v>
      </c>
      <c r="F13" s="3">
        <v>68</v>
      </c>
      <c r="G13" s="21">
        <f t="shared" si="0"/>
        <v>0.68</v>
      </c>
      <c r="H13" s="42" t="s">
        <v>56</v>
      </c>
      <c r="I13" s="43">
        <f>ROUND(SUM(G6:G13),2)</f>
        <v>3351.9</v>
      </c>
    </row>
    <row r="14" spans="1:9" s="6" customFormat="1" ht="30">
      <c r="A14" s="105" t="s">
        <v>57</v>
      </c>
      <c r="B14" s="16" t="s">
        <v>58</v>
      </c>
      <c r="C14" s="17" t="s">
        <v>59</v>
      </c>
      <c r="D14" s="18" t="s">
        <v>60</v>
      </c>
      <c r="E14" s="54">
        <v>195</v>
      </c>
      <c r="F14" s="27">
        <v>5.51</v>
      </c>
      <c r="G14" s="20">
        <f t="shared" si="0"/>
        <v>1074.45</v>
      </c>
      <c r="H14" s="7"/>
    </row>
    <row r="15" spans="1:9" s="6" customFormat="1" ht="30">
      <c r="A15" s="109" t="s">
        <v>57</v>
      </c>
      <c r="B15" s="70" t="s">
        <v>61</v>
      </c>
      <c r="C15" s="72" t="s">
        <v>499</v>
      </c>
      <c r="D15" s="76" t="s">
        <v>60</v>
      </c>
      <c r="E15" s="77">
        <v>177</v>
      </c>
      <c r="F15" s="78">
        <v>7.27</v>
      </c>
      <c r="G15" s="21">
        <f t="shared" si="0"/>
        <v>1286.79</v>
      </c>
      <c r="H15" s="7"/>
    </row>
    <row r="16" spans="1:9" s="6" customFormat="1" ht="30">
      <c r="A16" s="109" t="s">
        <v>57</v>
      </c>
      <c r="B16" s="14" t="s">
        <v>63</v>
      </c>
      <c r="C16" s="72" t="s">
        <v>463</v>
      </c>
      <c r="D16" s="76" t="s">
        <v>60</v>
      </c>
      <c r="E16" s="77">
        <v>187</v>
      </c>
      <c r="F16" s="78">
        <v>6.35</v>
      </c>
      <c r="G16" s="21">
        <f t="shared" si="0"/>
        <v>1187.45</v>
      </c>
      <c r="H16" s="7"/>
    </row>
    <row r="17" spans="1:9" s="6" customFormat="1">
      <c r="A17" s="109" t="s">
        <v>57</v>
      </c>
      <c r="B17" s="14" t="s">
        <v>65</v>
      </c>
      <c r="C17" s="189" t="s">
        <v>841</v>
      </c>
      <c r="D17" s="76" t="s">
        <v>52</v>
      </c>
      <c r="E17" s="77">
        <v>345</v>
      </c>
      <c r="F17" s="78">
        <v>0.74</v>
      </c>
      <c r="G17" s="21">
        <f t="shared" si="0"/>
        <v>255.3</v>
      </c>
      <c r="H17" s="7"/>
    </row>
    <row r="18" spans="1:9" s="6" customFormat="1" ht="30">
      <c r="A18" s="109" t="s">
        <v>57</v>
      </c>
      <c r="B18" s="14" t="s">
        <v>67</v>
      </c>
      <c r="C18" s="266" t="s">
        <v>912</v>
      </c>
      <c r="D18" s="76" t="s">
        <v>60</v>
      </c>
      <c r="E18" s="77">
        <v>98</v>
      </c>
      <c r="F18" s="78">
        <v>12.06</v>
      </c>
      <c r="G18" s="21">
        <f t="shared" si="0"/>
        <v>1181.8800000000001</v>
      </c>
      <c r="H18" s="7"/>
    </row>
    <row r="19" spans="1:9" s="6" customFormat="1">
      <c r="A19" s="109" t="s">
        <v>57</v>
      </c>
      <c r="B19" s="14" t="s">
        <v>69</v>
      </c>
      <c r="C19" s="72" t="s">
        <v>72</v>
      </c>
      <c r="D19" s="76" t="s">
        <v>52</v>
      </c>
      <c r="E19" s="77">
        <v>345</v>
      </c>
      <c r="F19" s="78">
        <v>1.3</v>
      </c>
      <c r="G19" s="21">
        <f t="shared" si="0"/>
        <v>448.5</v>
      </c>
      <c r="H19" s="7"/>
    </row>
    <row r="20" spans="1:9" s="6" customFormat="1" ht="30">
      <c r="A20" s="109" t="s">
        <v>57</v>
      </c>
      <c r="B20" s="14" t="s">
        <v>70</v>
      </c>
      <c r="C20" s="189" t="s">
        <v>64</v>
      </c>
      <c r="D20" s="76" t="s">
        <v>60</v>
      </c>
      <c r="E20" s="77">
        <v>8</v>
      </c>
      <c r="F20" s="78">
        <v>8.17</v>
      </c>
      <c r="G20" s="21">
        <f t="shared" si="0"/>
        <v>65.36</v>
      </c>
      <c r="H20" s="7"/>
    </row>
    <row r="21" spans="1:9" s="6" customFormat="1">
      <c r="A21" s="109" t="s">
        <v>57</v>
      </c>
      <c r="B21" s="73" t="s">
        <v>71</v>
      </c>
      <c r="C21" s="72" t="s">
        <v>76</v>
      </c>
      <c r="D21" s="76" t="s">
        <v>52</v>
      </c>
      <c r="E21" s="77">
        <v>166</v>
      </c>
      <c r="F21" s="78">
        <v>0.79</v>
      </c>
      <c r="G21" s="21">
        <f t="shared" si="0"/>
        <v>131.13999999999999</v>
      </c>
      <c r="H21" s="7"/>
    </row>
    <row r="22" spans="1:9" s="6" customFormat="1" ht="15.75" thickBot="1">
      <c r="A22" s="109" t="s">
        <v>57</v>
      </c>
      <c r="B22" s="73" t="s">
        <v>73</v>
      </c>
      <c r="C22" s="72" t="s">
        <v>78</v>
      </c>
      <c r="D22" s="76" t="s">
        <v>52</v>
      </c>
      <c r="E22" s="77">
        <v>18</v>
      </c>
      <c r="F22" s="78">
        <v>1.35</v>
      </c>
      <c r="G22" s="21">
        <f t="shared" si="0"/>
        <v>24.3</v>
      </c>
      <c r="H22" s="7"/>
    </row>
    <row r="23" spans="1:9" s="6" customFormat="1" ht="30" customHeight="1" thickBot="1">
      <c r="A23" s="107" t="s">
        <v>57</v>
      </c>
      <c r="B23" s="22" t="s">
        <v>74</v>
      </c>
      <c r="C23" s="23" t="s">
        <v>80</v>
      </c>
      <c r="D23" s="24" t="s">
        <v>52</v>
      </c>
      <c r="E23" s="56">
        <v>184</v>
      </c>
      <c r="F23" s="28">
        <v>2.2400000000000002</v>
      </c>
      <c r="G23" s="26">
        <f t="shared" si="0"/>
        <v>412.16</v>
      </c>
      <c r="H23" s="42" t="s">
        <v>81</v>
      </c>
      <c r="I23" s="43">
        <f>ROUND(SUM(G14:G23),2)</f>
        <v>6067.33</v>
      </c>
    </row>
    <row r="24" spans="1:9" s="6" customFormat="1" ht="30" customHeight="1" thickBot="1">
      <c r="A24" s="92" t="s">
        <v>556</v>
      </c>
      <c r="B24" s="94" t="s">
        <v>83</v>
      </c>
      <c r="C24" s="84" t="s">
        <v>84</v>
      </c>
      <c r="D24" s="85" t="s">
        <v>60</v>
      </c>
      <c r="E24" s="86">
        <v>2</v>
      </c>
      <c r="F24" s="139">
        <v>69.900000000000006</v>
      </c>
      <c r="G24" s="115">
        <f t="shared" si="0"/>
        <v>139.80000000000001</v>
      </c>
      <c r="H24" s="42" t="s">
        <v>85</v>
      </c>
      <c r="I24" s="43">
        <f>ROUND(SUM(G24),2)</f>
        <v>139.80000000000001</v>
      </c>
    </row>
    <row r="25" spans="1:9" s="6" customFormat="1" ht="45" customHeight="1">
      <c r="A25" s="96" t="s">
        <v>883</v>
      </c>
      <c r="B25" s="16" t="s">
        <v>87</v>
      </c>
      <c r="C25" s="17" t="s">
        <v>88</v>
      </c>
      <c r="D25" s="158"/>
      <c r="E25" s="159"/>
      <c r="F25" s="160"/>
      <c r="G25" s="161"/>
      <c r="H25" s="277" t="s">
        <v>464</v>
      </c>
    </row>
    <row r="26" spans="1:9" s="6" customFormat="1" ht="30">
      <c r="A26" s="14" t="s">
        <v>883</v>
      </c>
      <c r="B26" s="14" t="s">
        <v>90</v>
      </c>
      <c r="C26" s="72" t="s">
        <v>557</v>
      </c>
      <c r="D26" s="76" t="s">
        <v>60</v>
      </c>
      <c r="E26" s="77">
        <v>145</v>
      </c>
      <c r="F26" s="80">
        <v>17.989999999999998</v>
      </c>
      <c r="G26" s="21">
        <f t="shared" si="0"/>
        <v>2608.5500000000002</v>
      </c>
      <c r="H26" s="278"/>
    </row>
    <row r="27" spans="1:9" s="6" customFormat="1" ht="30">
      <c r="A27" s="14" t="s">
        <v>883</v>
      </c>
      <c r="B27" s="73" t="s">
        <v>92</v>
      </c>
      <c r="C27" s="72" t="s">
        <v>93</v>
      </c>
      <c r="D27" s="76" t="s">
        <v>60</v>
      </c>
      <c r="E27" s="77">
        <v>145</v>
      </c>
      <c r="F27" s="80"/>
      <c r="G27" s="21">
        <f t="shared" si="0"/>
        <v>0</v>
      </c>
      <c r="H27" s="278"/>
    </row>
    <row r="28" spans="1:9" s="6" customFormat="1" ht="30">
      <c r="A28" s="14" t="s">
        <v>883</v>
      </c>
      <c r="B28" s="73" t="s">
        <v>94</v>
      </c>
      <c r="C28" s="72" t="s">
        <v>95</v>
      </c>
      <c r="D28" s="162"/>
      <c r="E28" s="163"/>
      <c r="F28" s="164"/>
      <c r="G28" s="165"/>
      <c r="H28" s="278"/>
    </row>
    <row r="29" spans="1:9" s="6" customFormat="1" ht="30">
      <c r="A29" s="14" t="s">
        <v>883</v>
      </c>
      <c r="B29" s="73" t="s">
        <v>96</v>
      </c>
      <c r="C29" s="72" t="s">
        <v>558</v>
      </c>
      <c r="D29" s="76" t="s">
        <v>52</v>
      </c>
      <c r="E29" s="77">
        <v>191</v>
      </c>
      <c r="F29" s="80"/>
      <c r="G29" s="21">
        <f t="shared" si="0"/>
        <v>0</v>
      </c>
      <c r="H29" s="278"/>
    </row>
    <row r="30" spans="1:9" s="6" customFormat="1" ht="30">
      <c r="A30" s="14" t="s">
        <v>883</v>
      </c>
      <c r="B30" s="73" t="s">
        <v>98</v>
      </c>
      <c r="C30" s="72" t="s">
        <v>99</v>
      </c>
      <c r="D30" s="76" t="s">
        <v>52</v>
      </c>
      <c r="E30" s="77">
        <v>191</v>
      </c>
      <c r="F30" s="80">
        <v>14.36</v>
      </c>
      <c r="G30" s="21">
        <f t="shared" si="0"/>
        <v>2742.76</v>
      </c>
      <c r="H30" s="278"/>
    </row>
    <row r="31" spans="1:9" s="6" customFormat="1" ht="30">
      <c r="A31" s="14" t="s">
        <v>883</v>
      </c>
      <c r="B31" s="73" t="s">
        <v>100</v>
      </c>
      <c r="C31" s="72" t="s">
        <v>101</v>
      </c>
      <c r="D31" s="76" t="s">
        <v>52</v>
      </c>
      <c r="E31" s="77">
        <v>179</v>
      </c>
      <c r="F31" s="80">
        <v>17.45</v>
      </c>
      <c r="G31" s="21">
        <f t="shared" si="0"/>
        <v>3123.55</v>
      </c>
      <c r="H31" s="278"/>
    </row>
    <row r="32" spans="1:9" s="6" customFormat="1" ht="30">
      <c r="A32" s="14" t="s">
        <v>883</v>
      </c>
      <c r="B32" s="73" t="s">
        <v>102</v>
      </c>
      <c r="C32" s="72" t="s">
        <v>103</v>
      </c>
      <c r="D32" s="76" t="s">
        <v>52</v>
      </c>
      <c r="E32" s="77">
        <v>179</v>
      </c>
      <c r="F32" s="80">
        <v>0.26</v>
      </c>
      <c r="G32" s="21">
        <f t="shared" si="0"/>
        <v>46.54</v>
      </c>
      <c r="H32" s="278"/>
    </row>
    <row r="33" spans="1:9" s="6" customFormat="1" ht="30">
      <c r="A33" s="14" t="s">
        <v>883</v>
      </c>
      <c r="B33" s="73" t="s">
        <v>104</v>
      </c>
      <c r="C33" s="72" t="s">
        <v>105</v>
      </c>
      <c r="D33" s="76" t="s">
        <v>52</v>
      </c>
      <c r="E33" s="77">
        <v>178</v>
      </c>
      <c r="F33" s="80">
        <v>16.28</v>
      </c>
      <c r="G33" s="21">
        <f t="shared" si="0"/>
        <v>2897.84</v>
      </c>
      <c r="H33" s="278"/>
    </row>
    <row r="34" spans="1:9" s="6" customFormat="1" ht="30">
      <c r="A34" s="14" t="s">
        <v>883</v>
      </c>
      <c r="B34" s="73" t="s">
        <v>106</v>
      </c>
      <c r="C34" s="72" t="s">
        <v>107</v>
      </c>
      <c r="D34" s="76" t="s">
        <v>52</v>
      </c>
      <c r="E34" s="77">
        <v>178</v>
      </c>
      <c r="F34" s="80">
        <v>0.32</v>
      </c>
      <c r="G34" s="21">
        <f t="shared" si="0"/>
        <v>56.96</v>
      </c>
      <c r="H34" s="278"/>
    </row>
    <row r="35" spans="1:9" s="6" customFormat="1" ht="30">
      <c r="A35" s="14" t="s">
        <v>883</v>
      </c>
      <c r="B35" s="73" t="s">
        <v>108</v>
      </c>
      <c r="C35" s="72" t="s">
        <v>109</v>
      </c>
      <c r="D35" s="76" t="s">
        <v>52</v>
      </c>
      <c r="E35" s="77">
        <v>177</v>
      </c>
      <c r="F35" s="80">
        <v>11.89</v>
      </c>
      <c r="G35" s="21">
        <f t="shared" si="0"/>
        <v>2104.5300000000002</v>
      </c>
      <c r="H35" s="278"/>
    </row>
    <row r="36" spans="1:9" s="6" customFormat="1" ht="50.25" customHeight="1">
      <c r="A36" s="14" t="s">
        <v>883</v>
      </c>
      <c r="B36" s="73" t="s">
        <v>110</v>
      </c>
      <c r="C36" s="2" t="s">
        <v>111</v>
      </c>
      <c r="D36" s="13" t="s">
        <v>52</v>
      </c>
      <c r="E36" s="55">
        <v>177</v>
      </c>
      <c r="F36" s="80">
        <v>0.28000000000000003</v>
      </c>
      <c r="G36" s="21">
        <f t="shared" si="0"/>
        <v>49.56</v>
      </c>
      <c r="H36" s="278"/>
      <c r="I36" s="44"/>
    </row>
    <row r="37" spans="1:9" s="6" customFormat="1" ht="50.25" customHeight="1" thickBot="1">
      <c r="A37" s="254" t="s">
        <v>883</v>
      </c>
      <c r="B37" s="217" t="s">
        <v>529</v>
      </c>
      <c r="C37" s="227" t="s">
        <v>295</v>
      </c>
      <c r="D37" s="245" t="s">
        <v>40</v>
      </c>
      <c r="E37" s="199">
        <v>7</v>
      </c>
      <c r="F37" s="228">
        <v>1.98</v>
      </c>
      <c r="G37" s="82">
        <f>ROUND((E37*F37),2)</f>
        <v>13.86</v>
      </c>
      <c r="H37" s="278"/>
      <c r="I37" s="44"/>
    </row>
    <row r="38" spans="1:9" s="6" customFormat="1" ht="43.5" customHeight="1">
      <c r="A38" s="16" t="s">
        <v>884</v>
      </c>
      <c r="B38" s="16" t="s">
        <v>87</v>
      </c>
      <c r="C38" s="17" t="s">
        <v>113</v>
      </c>
      <c r="D38" s="158"/>
      <c r="E38" s="159"/>
      <c r="F38" s="166"/>
      <c r="G38" s="161"/>
      <c r="H38" s="278"/>
    </row>
    <row r="39" spans="1:9" s="6" customFormat="1" ht="43.5" customHeight="1">
      <c r="A39" s="14" t="s">
        <v>884</v>
      </c>
      <c r="B39" s="14" t="s">
        <v>90</v>
      </c>
      <c r="C39" s="2" t="s">
        <v>236</v>
      </c>
      <c r="D39" s="13" t="s">
        <v>60</v>
      </c>
      <c r="E39" s="77">
        <v>122</v>
      </c>
      <c r="F39" s="4"/>
      <c r="G39" s="21">
        <f t="shared" si="0"/>
        <v>0</v>
      </c>
      <c r="H39" s="278"/>
    </row>
    <row r="40" spans="1:9" s="6" customFormat="1" ht="43.5" customHeight="1">
      <c r="A40" s="14" t="s">
        <v>884</v>
      </c>
      <c r="B40" s="73" t="s">
        <v>92</v>
      </c>
      <c r="C40" s="2" t="s">
        <v>115</v>
      </c>
      <c r="D40" s="13" t="s">
        <v>60</v>
      </c>
      <c r="E40" s="77">
        <v>122</v>
      </c>
      <c r="F40" s="4"/>
      <c r="G40" s="21">
        <f t="shared" si="0"/>
        <v>0</v>
      </c>
      <c r="H40" s="278"/>
    </row>
    <row r="41" spans="1:9" s="6" customFormat="1" ht="43.5" customHeight="1">
      <c r="A41" s="14" t="s">
        <v>884</v>
      </c>
      <c r="B41" s="73" t="s">
        <v>94</v>
      </c>
      <c r="C41" s="72" t="s">
        <v>237</v>
      </c>
      <c r="D41" s="162"/>
      <c r="E41" s="163"/>
      <c r="F41" s="167"/>
      <c r="G41" s="165"/>
      <c r="H41" s="278"/>
    </row>
    <row r="42" spans="1:9" s="6" customFormat="1" ht="43.5" customHeight="1">
      <c r="A42" s="14" t="s">
        <v>884</v>
      </c>
      <c r="B42" s="73" t="s">
        <v>96</v>
      </c>
      <c r="C42" s="72" t="s">
        <v>530</v>
      </c>
      <c r="D42" s="76" t="s">
        <v>52</v>
      </c>
      <c r="E42" s="77">
        <v>191</v>
      </c>
      <c r="F42" s="4"/>
      <c r="G42" s="21">
        <f t="shared" si="0"/>
        <v>0</v>
      </c>
      <c r="H42" s="278"/>
    </row>
    <row r="43" spans="1:9" s="6" customFormat="1" ht="43.5" customHeight="1">
      <c r="A43" s="14" t="s">
        <v>884</v>
      </c>
      <c r="B43" s="73" t="s">
        <v>98</v>
      </c>
      <c r="C43" s="72" t="s">
        <v>118</v>
      </c>
      <c r="D43" s="76" t="s">
        <v>52</v>
      </c>
      <c r="E43" s="77">
        <v>191</v>
      </c>
      <c r="F43" s="4"/>
      <c r="G43" s="21">
        <f t="shared" si="0"/>
        <v>0</v>
      </c>
      <c r="H43" s="278"/>
    </row>
    <row r="44" spans="1:9" s="6" customFormat="1" ht="43.5" customHeight="1">
      <c r="A44" s="14" t="s">
        <v>884</v>
      </c>
      <c r="B44" s="73" t="s">
        <v>100</v>
      </c>
      <c r="C44" s="72" t="s">
        <v>101</v>
      </c>
      <c r="D44" s="76" t="s">
        <v>52</v>
      </c>
      <c r="E44" s="77">
        <v>179</v>
      </c>
      <c r="F44" s="4"/>
      <c r="G44" s="21">
        <f t="shared" si="0"/>
        <v>0</v>
      </c>
      <c r="H44" s="278"/>
    </row>
    <row r="45" spans="1:9" s="6" customFormat="1" ht="43.5" customHeight="1">
      <c r="A45" s="14" t="s">
        <v>884</v>
      </c>
      <c r="B45" s="73" t="s">
        <v>102</v>
      </c>
      <c r="C45" s="72" t="s">
        <v>103</v>
      </c>
      <c r="D45" s="76" t="s">
        <v>52</v>
      </c>
      <c r="E45" s="77">
        <v>179</v>
      </c>
      <c r="F45" s="4"/>
      <c r="G45" s="21">
        <f t="shared" si="0"/>
        <v>0</v>
      </c>
      <c r="H45" s="278"/>
    </row>
    <row r="46" spans="1:9" s="6" customFormat="1" ht="43.5" customHeight="1">
      <c r="A46" s="14" t="s">
        <v>884</v>
      </c>
      <c r="B46" s="73" t="s">
        <v>104</v>
      </c>
      <c r="C46" s="72" t="s">
        <v>105</v>
      </c>
      <c r="D46" s="76" t="s">
        <v>52</v>
      </c>
      <c r="E46" s="77">
        <v>178</v>
      </c>
      <c r="F46" s="4"/>
      <c r="G46" s="21">
        <f t="shared" si="0"/>
        <v>0</v>
      </c>
      <c r="H46" s="278"/>
    </row>
    <row r="47" spans="1:9" s="6" customFormat="1" ht="51" customHeight="1">
      <c r="A47" s="14" t="s">
        <v>884</v>
      </c>
      <c r="B47" s="73" t="s">
        <v>106</v>
      </c>
      <c r="C47" s="93" t="s">
        <v>107</v>
      </c>
      <c r="D47" s="88" t="s">
        <v>52</v>
      </c>
      <c r="E47" s="89">
        <v>178</v>
      </c>
      <c r="F47" s="98"/>
      <c r="G47" s="21">
        <f t="shared" si="0"/>
        <v>0</v>
      </c>
      <c r="H47" s="278"/>
    </row>
    <row r="48" spans="1:9" s="6" customFormat="1" ht="46.5" customHeight="1">
      <c r="A48" s="14" t="s">
        <v>884</v>
      </c>
      <c r="B48" s="73" t="s">
        <v>108</v>
      </c>
      <c r="C48" s="2" t="s">
        <v>109</v>
      </c>
      <c r="D48" s="13" t="s">
        <v>52</v>
      </c>
      <c r="E48" s="55">
        <v>177</v>
      </c>
      <c r="F48" s="4"/>
      <c r="G48" s="97">
        <f t="shared" si="0"/>
        <v>0</v>
      </c>
      <c r="H48" s="278"/>
    </row>
    <row r="49" spans="1:9" s="6" customFormat="1" ht="46.5" customHeight="1" thickBot="1">
      <c r="A49" s="109" t="s">
        <v>884</v>
      </c>
      <c r="B49" s="14" t="s">
        <v>110</v>
      </c>
      <c r="C49" s="2" t="s">
        <v>111</v>
      </c>
      <c r="D49" s="13" t="s">
        <v>52</v>
      </c>
      <c r="E49" s="55">
        <v>177</v>
      </c>
      <c r="F49" s="4"/>
      <c r="G49" s="82">
        <f>ROUND((E49*F49),2)</f>
        <v>0</v>
      </c>
      <c r="H49" s="194"/>
    </row>
    <row r="50" spans="1:9" s="6" customFormat="1" ht="47.25" customHeight="1" thickBot="1">
      <c r="A50" s="254" t="s">
        <v>884</v>
      </c>
      <c r="B50" s="217" t="s">
        <v>529</v>
      </c>
      <c r="C50" s="227" t="s">
        <v>295</v>
      </c>
      <c r="D50" s="245" t="s">
        <v>40</v>
      </c>
      <c r="E50" s="199">
        <v>7</v>
      </c>
      <c r="F50" s="228"/>
      <c r="G50" s="82">
        <f>ROUND((E50*F50),2)</f>
        <v>0</v>
      </c>
      <c r="H50" s="130" t="s">
        <v>119</v>
      </c>
      <c r="I50" s="129">
        <f>ROUND(SUM(G25:G50),2)</f>
        <v>13644.15</v>
      </c>
    </row>
    <row r="51" spans="1:9" s="6" customFormat="1" ht="16.5" customHeight="1">
      <c r="A51" s="105" t="s">
        <v>120</v>
      </c>
      <c r="B51" s="16" t="s">
        <v>121</v>
      </c>
      <c r="C51" s="17" t="s">
        <v>122</v>
      </c>
      <c r="D51" s="158"/>
      <c r="E51" s="159"/>
      <c r="F51" s="180"/>
      <c r="G51" s="177"/>
      <c r="H51" s="294" t="s">
        <v>495</v>
      </c>
      <c r="I51" s="44"/>
    </row>
    <row r="52" spans="1:9" s="6" customFormat="1" ht="47.25" customHeight="1">
      <c r="A52" s="108" t="s">
        <v>120</v>
      </c>
      <c r="B52" s="73" t="s">
        <v>124</v>
      </c>
      <c r="C52" s="72" t="s">
        <v>496</v>
      </c>
      <c r="D52" s="76" t="s">
        <v>60</v>
      </c>
      <c r="E52" s="77">
        <v>59</v>
      </c>
      <c r="F52" s="4">
        <v>14.41</v>
      </c>
      <c r="G52" s="21">
        <f>ROUND((E52*F52),2)</f>
        <v>850.19</v>
      </c>
      <c r="H52" s="294"/>
      <c r="I52" s="44"/>
    </row>
    <row r="53" spans="1:9" s="6" customFormat="1" ht="47.25" customHeight="1">
      <c r="A53" s="108" t="s">
        <v>120</v>
      </c>
      <c r="B53" s="73" t="s">
        <v>126</v>
      </c>
      <c r="C53" s="72" t="s">
        <v>127</v>
      </c>
      <c r="D53" s="76" t="s">
        <v>60</v>
      </c>
      <c r="E53" s="77">
        <v>59</v>
      </c>
      <c r="F53" s="4"/>
      <c r="G53" s="21">
        <f t="shared" si="0"/>
        <v>0</v>
      </c>
      <c r="H53" s="294"/>
      <c r="I53" s="44"/>
    </row>
    <row r="54" spans="1:9" s="6" customFormat="1" ht="17.25" customHeight="1">
      <c r="A54" s="108" t="s">
        <v>120</v>
      </c>
      <c r="B54" s="73" t="s">
        <v>128</v>
      </c>
      <c r="C54" s="72" t="s">
        <v>129</v>
      </c>
      <c r="D54" s="162"/>
      <c r="E54" s="163"/>
      <c r="F54" s="178"/>
      <c r="G54" s="165"/>
      <c r="H54" s="294"/>
      <c r="I54" s="44"/>
    </row>
    <row r="55" spans="1:9" s="6" customFormat="1" ht="60.75" thickBot="1">
      <c r="A55" s="108" t="s">
        <v>120</v>
      </c>
      <c r="B55" s="73" t="s">
        <v>130</v>
      </c>
      <c r="C55" s="189" t="s">
        <v>834</v>
      </c>
      <c r="D55" s="76" t="s">
        <v>52</v>
      </c>
      <c r="E55" s="77">
        <v>72</v>
      </c>
      <c r="F55" s="102">
        <v>5.7</v>
      </c>
      <c r="G55" s="21">
        <f t="shared" si="0"/>
        <v>410.4</v>
      </c>
      <c r="H55" s="294"/>
      <c r="I55" s="44"/>
    </row>
    <row r="56" spans="1:9" s="6" customFormat="1" ht="47.25" customHeight="1" thickBot="1">
      <c r="A56" s="92" t="s">
        <v>120</v>
      </c>
      <c r="B56" s="94" t="s">
        <v>131</v>
      </c>
      <c r="C56" s="192" t="s">
        <v>831</v>
      </c>
      <c r="D56" s="85" t="s">
        <v>52</v>
      </c>
      <c r="E56" s="86">
        <v>72</v>
      </c>
      <c r="F56" s="132"/>
      <c r="G56" s="26">
        <f t="shared" si="0"/>
        <v>0</v>
      </c>
      <c r="H56" s="42" t="s">
        <v>132</v>
      </c>
      <c r="I56" s="43">
        <f>ROUND(SUM(G51:G56),2)</f>
        <v>1260.5899999999999</v>
      </c>
    </row>
    <row r="57" spans="1:9" s="6" customFormat="1" ht="27.75" customHeight="1">
      <c r="A57" s="106" t="s">
        <v>559</v>
      </c>
      <c r="B57" s="96" t="s">
        <v>134</v>
      </c>
      <c r="C57" s="104" t="s">
        <v>261</v>
      </c>
      <c r="D57" s="182"/>
      <c r="E57" s="183"/>
      <c r="F57" s="184"/>
      <c r="G57" s="185"/>
      <c r="H57" s="293" t="s">
        <v>495</v>
      </c>
      <c r="I57" s="44"/>
    </row>
    <row r="58" spans="1:9" s="6" customFormat="1" ht="32.25" customHeight="1">
      <c r="A58" s="109" t="s">
        <v>559</v>
      </c>
      <c r="B58" s="14" t="s">
        <v>250</v>
      </c>
      <c r="C58" s="2" t="s">
        <v>560</v>
      </c>
      <c r="D58" s="13" t="s">
        <v>60</v>
      </c>
      <c r="E58" s="55">
        <v>1.4</v>
      </c>
      <c r="F58" s="4">
        <v>24.79</v>
      </c>
      <c r="G58" s="21">
        <f t="shared" si="0"/>
        <v>34.71</v>
      </c>
      <c r="H58" s="294"/>
      <c r="I58" s="44"/>
    </row>
    <row r="59" spans="1:9" s="6" customFormat="1" ht="30" customHeight="1">
      <c r="A59" s="109" t="s">
        <v>559</v>
      </c>
      <c r="B59" s="14" t="s">
        <v>252</v>
      </c>
      <c r="C59" s="2" t="s">
        <v>266</v>
      </c>
      <c r="D59" s="13" t="s">
        <v>60</v>
      </c>
      <c r="E59" s="55">
        <v>1.4</v>
      </c>
      <c r="F59" s="4"/>
      <c r="G59" s="21">
        <f t="shared" si="0"/>
        <v>0</v>
      </c>
      <c r="H59" s="294"/>
      <c r="I59" s="44"/>
    </row>
    <row r="60" spans="1:9" s="6" customFormat="1" ht="33.75" customHeight="1">
      <c r="A60" s="109" t="s">
        <v>559</v>
      </c>
      <c r="B60" s="14" t="s">
        <v>136</v>
      </c>
      <c r="C60" s="2" t="s">
        <v>267</v>
      </c>
      <c r="D60" s="168"/>
      <c r="E60" s="169"/>
      <c r="F60" s="167"/>
      <c r="G60" s="165"/>
      <c r="H60" s="294"/>
      <c r="I60" s="44"/>
    </row>
    <row r="61" spans="1:9" s="6" customFormat="1" ht="32.25" customHeight="1">
      <c r="A61" s="109" t="s">
        <v>559</v>
      </c>
      <c r="B61" s="14" t="s">
        <v>254</v>
      </c>
      <c r="C61" s="2" t="s">
        <v>561</v>
      </c>
      <c r="D61" s="13" t="s">
        <v>52</v>
      </c>
      <c r="E61" s="55">
        <v>7</v>
      </c>
      <c r="F61" s="4"/>
      <c r="G61" s="21">
        <f t="shared" si="0"/>
        <v>0</v>
      </c>
      <c r="H61" s="294"/>
      <c r="I61" s="44"/>
    </row>
    <row r="62" spans="1:9" s="6" customFormat="1" ht="33" customHeight="1">
      <c r="A62" s="109" t="s">
        <v>559</v>
      </c>
      <c r="B62" s="14" t="s">
        <v>256</v>
      </c>
      <c r="C62" s="2" t="s">
        <v>271</v>
      </c>
      <c r="D62" s="13" t="s">
        <v>52</v>
      </c>
      <c r="E62" s="55">
        <v>7</v>
      </c>
      <c r="F62" s="4">
        <v>12.84</v>
      </c>
      <c r="G62" s="21">
        <f t="shared" si="0"/>
        <v>89.88</v>
      </c>
      <c r="H62" s="294"/>
      <c r="I62" s="44"/>
    </row>
    <row r="63" spans="1:9" s="6" customFormat="1" ht="33" customHeight="1">
      <c r="A63" s="109" t="s">
        <v>559</v>
      </c>
      <c r="B63" s="14" t="s">
        <v>138</v>
      </c>
      <c r="C63" s="2" t="s">
        <v>280</v>
      </c>
      <c r="D63" s="13" t="s">
        <v>52</v>
      </c>
      <c r="E63" s="55">
        <v>7</v>
      </c>
      <c r="F63" s="4">
        <v>3.4</v>
      </c>
      <c r="G63" s="21">
        <f t="shared" si="0"/>
        <v>23.8</v>
      </c>
      <c r="H63" s="294"/>
      <c r="I63" s="44"/>
    </row>
    <row r="64" spans="1:9" s="6" customFormat="1" ht="31.5" customHeight="1">
      <c r="A64" s="109" t="s">
        <v>559</v>
      </c>
      <c r="B64" s="14" t="s">
        <v>140</v>
      </c>
      <c r="C64" s="2" t="s">
        <v>286</v>
      </c>
      <c r="D64" s="13" t="s">
        <v>52</v>
      </c>
      <c r="E64" s="55">
        <v>7</v>
      </c>
      <c r="F64" s="4">
        <v>37.590000000000003</v>
      </c>
      <c r="G64" s="21">
        <f t="shared" si="0"/>
        <v>263.13</v>
      </c>
      <c r="H64" s="294"/>
      <c r="I64" s="44"/>
    </row>
    <row r="65" spans="1:9" s="6" customFormat="1" ht="47.25" customHeight="1" thickBot="1">
      <c r="A65" s="109" t="s">
        <v>559</v>
      </c>
      <c r="B65" s="14" t="s">
        <v>142</v>
      </c>
      <c r="C65" s="2" t="s">
        <v>293</v>
      </c>
      <c r="D65" s="13" t="s">
        <v>40</v>
      </c>
      <c r="E65" s="55">
        <v>10</v>
      </c>
      <c r="F65" s="4">
        <v>108.63</v>
      </c>
      <c r="G65" s="21">
        <f t="shared" ref="G65" si="1">ROUND((E65*F65),2)</f>
        <v>1086.3</v>
      </c>
      <c r="H65" s="295"/>
      <c r="I65" s="223"/>
    </row>
    <row r="66" spans="1:9" s="6" customFormat="1" ht="30.75" thickBot="1">
      <c r="A66" s="92" t="s">
        <v>559</v>
      </c>
      <c r="B66" s="94" t="s">
        <v>144</v>
      </c>
      <c r="C66" s="84" t="s">
        <v>295</v>
      </c>
      <c r="D66" s="85" t="s">
        <v>40</v>
      </c>
      <c r="E66" s="86">
        <v>10</v>
      </c>
      <c r="F66" s="100">
        <v>1.98</v>
      </c>
      <c r="G66" s="138">
        <f t="shared" si="0"/>
        <v>19.8</v>
      </c>
      <c r="H66" s="112" t="s">
        <v>153</v>
      </c>
      <c r="I66" s="43">
        <f>ROUND(SUM(G58:G66),2)</f>
        <v>1517.62</v>
      </c>
    </row>
    <row r="67" spans="1:9" s="6" customFormat="1" ht="30">
      <c r="A67" s="108" t="s">
        <v>562</v>
      </c>
      <c r="B67" s="73" t="s">
        <v>260</v>
      </c>
      <c r="C67" s="72" t="s">
        <v>135</v>
      </c>
      <c r="D67" s="76" t="s">
        <v>27</v>
      </c>
      <c r="E67" s="172">
        <v>3</v>
      </c>
      <c r="F67" s="80">
        <v>154.16999999999999</v>
      </c>
      <c r="G67" s="79">
        <f t="shared" si="0"/>
        <v>462.51</v>
      </c>
      <c r="H67" s="7"/>
    </row>
    <row r="68" spans="1:9" s="6" customFormat="1" ht="30">
      <c r="A68" s="108" t="s">
        <v>562</v>
      </c>
      <c r="B68" s="73" t="s">
        <v>155</v>
      </c>
      <c r="C68" s="72" t="s">
        <v>137</v>
      </c>
      <c r="D68" s="76" t="s">
        <v>27</v>
      </c>
      <c r="E68" s="172">
        <v>5</v>
      </c>
      <c r="F68" s="80">
        <v>69.81</v>
      </c>
      <c r="G68" s="21">
        <f t="shared" si="0"/>
        <v>349.05</v>
      </c>
      <c r="H68" s="7"/>
    </row>
    <row r="69" spans="1:9" s="6" customFormat="1" ht="30">
      <c r="A69" s="108" t="s">
        <v>562</v>
      </c>
      <c r="B69" s="73" t="s">
        <v>272</v>
      </c>
      <c r="C69" s="72" t="s">
        <v>143</v>
      </c>
      <c r="D69" s="76" t="s">
        <v>27</v>
      </c>
      <c r="E69" s="172">
        <v>2</v>
      </c>
      <c r="F69" s="80">
        <v>20.010000000000002</v>
      </c>
      <c r="G69" s="21">
        <f>ROUND((E69*F69),2)</f>
        <v>40.020000000000003</v>
      </c>
      <c r="H69" s="7"/>
    </row>
    <row r="70" spans="1:9" s="6" customFormat="1" ht="30">
      <c r="A70" s="108" t="s">
        <v>562</v>
      </c>
      <c r="B70" s="73" t="s">
        <v>277</v>
      </c>
      <c r="C70" s="72" t="s">
        <v>408</v>
      </c>
      <c r="D70" s="76" t="s">
        <v>27</v>
      </c>
      <c r="E70" s="172">
        <v>4</v>
      </c>
      <c r="F70" s="80">
        <v>26.61</v>
      </c>
      <c r="G70" s="21">
        <f>ROUND((E70*F70),2)</f>
        <v>106.44</v>
      </c>
      <c r="H70" s="7"/>
    </row>
    <row r="71" spans="1:9" s="6" customFormat="1" ht="47.25" customHeight="1" thickBot="1">
      <c r="A71" s="108" t="s">
        <v>562</v>
      </c>
      <c r="B71" s="73" t="s">
        <v>279</v>
      </c>
      <c r="C71" s="72" t="s">
        <v>518</v>
      </c>
      <c r="D71" s="76" t="s">
        <v>40</v>
      </c>
      <c r="E71" s="77">
        <v>44</v>
      </c>
      <c r="F71" s="80">
        <v>2.37</v>
      </c>
      <c r="G71" s="21">
        <f>ROUND((E71*F71),2)</f>
        <v>104.28</v>
      </c>
    </row>
    <row r="72" spans="1:9" ht="47.25" customHeight="1" thickBot="1">
      <c r="A72" s="92" t="s">
        <v>562</v>
      </c>
      <c r="B72" s="22" t="s">
        <v>281</v>
      </c>
      <c r="C72" s="23" t="s">
        <v>149</v>
      </c>
      <c r="D72" s="24" t="s">
        <v>52</v>
      </c>
      <c r="E72" s="56">
        <v>4</v>
      </c>
      <c r="F72" s="33">
        <v>27.16</v>
      </c>
      <c r="G72" s="26">
        <f t="shared" si="0"/>
        <v>108.64</v>
      </c>
      <c r="H72" s="112" t="s">
        <v>157</v>
      </c>
      <c r="I72" s="43">
        <f>ROUND(SUM(G67:G72),2)</f>
        <v>1170.94</v>
      </c>
    </row>
    <row r="73" spans="1:9" ht="51" customHeight="1" thickBot="1">
      <c r="A73" s="46"/>
      <c r="B73" s="46"/>
      <c r="C73" s="46"/>
      <c r="D73" s="45"/>
      <c r="E73" s="58"/>
      <c r="F73" s="110" t="s">
        <v>563</v>
      </c>
      <c r="G73" s="111">
        <f>SUM(G6:G72)</f>
        <v>27152.329999999994</v>
      </c>
    </row>
    <row r="74" spans="1:9">
      <c r="A74" s="49"/>
      <c r="B74" s="49"/>
      <c r="C74" s="48"/>
      <c r="D74" s="48"/>
      <c r="E74" s="59"/>
      <c r="F74" s="48"/>
      <c r="G74" s="47"/>
    </row>
  </sheetData>
  <mergeCells count="6">
    <mergeCell ref="H57:H65"/>
    <mergeCell ref="A1:G1"/>
    <mergeCell ref="A3:G3"/>
    <mergeCell ref="A4:G4"/>
    <mergeCell ref="H25:H48"/>
    <mergeCell ref="H51:H55"/>
  </mergeCells>
  <phoneticPr fontId="9"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2A93E-ECFF-4A7E-A2FE-1265DFCBF388}">
  <dimension ref="A1:I13"/>
  <sheetViews>
    <sheetView topLeftCell="C1" zoomScale="85" zoomScaleNormal="85" workbookViewId="0">
      <selection activeCell="F8" sqref="F8:F11"/>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9" ht="40.15" customHeight="1">
      <c r="A1" s="282" t="s">
        <v>2</v>
      </c>
      <c r="B1" s="282"/>
      <c r="C1" s="282"/>
      <c r="D1" s="282"/>
      <c r="E1" s="282"/>
      <c r="F1" s="282"/>
      <c r="G1" s="282"/>
    </row>
    <row r="2" spans="1:9" ht="21.75" customHeight="1" thickBot="1">
      <c r="A2" s="1"/>
      <c r="B2" s="1"/>
      <c r="C2" s="1"/>
      <c r="D2" s="1"/>
      <c r="E2" s="52"/>
      <c r="F2" s="1"/>
      <c r="G2" s="1"/>
    </row>
    <row r="3" spans="1:9" ht="21.75" customHeight="1">
      <c r="A3" s="283" t="s">
        <v>3</v>
      </c>
      <c r="B3" s="283"/>
      <c r="C3" s="283"/>
      <c r="D3" s="283"/>
      <c r="E3" s="283"/>
      <c r="F3" s="283"/>
      <c r="G3" s="284"/>
    </row>
    <row r="4" spans="1:9" ht="21.75" customHeight="1">
      <c r="A4" s="285" t="s">
        <v>564</v>
      </c>
      <c r="B4" s="285"/>
      <c r="C4" s="285"/>
      <c r="D4" s="285"/>
      <c r="E4" s="285"/>
      <c r="F4" s="285"/>
      <c r="G4" s="286"/>
    </row>
    <row r="5" spans="1:9" ht="43.5" thickBot="1">
      <c r="A5" s="29" t="s">
        <v>5</v>
      </c>
      <c r="B5" s="29" t="s">
        <v>6</v>
      </c>
      <c r="C5" s="29" t="s">
        <v>7</v>
      </c>
      <c r="D5" s="29" t="s">
        <v>8</v>
      </c>
      <c r="E5" s="53" t="s">
        <v>9</v>
      </c>
      <c r="F5" s="30" t="s">
        <v>565</v>
      </c>
      <c r="G5" s="31" t="s">
        <v>11</v>
      </c>
    </row>
    <row r="6" spans="1:9" ht="30.75" thickBot="1">
      <c r="A6" s="105" t="s">
        <v>566</v>
      </c>
      <c r="B6" s="16" t="s">
        <v>13</v>
      </c>
      <c r="C6" s="17" t="s">
        <v>378</v>
      </c>
      <c r="D6" s="18" t="s">
        <v>52</v>
      </c>
      <c r="E6" s="54">
        <v>735</v>
      </c>
      <c r="F6" s="19">
        <v>32.880000000000003</v>
      </c>
      <c r="G6" s="20">
        <f t="shared" ref="G6:G11" si="0">ROUND((E6*F6),2)</f>
        <v>24166.799999999999</v>
      </c>
    </row>
    <row r="7" spans="1:9" ht="29.25" thickBot="1">
      <c r="A7" s="107" t="s">
        <v>566</v>
      </c>
      <c r="B7" s="22" t="s">
        <v>21</v>
      </c>
      <c r="C7" s="23" t="s">
        <v>380</v>
      </c>
      <c r="D7" s="24" t="s">
        <v>52</v>
      </c>
      <c r="E7" s="56">
        <v>626</v>
      </c>
      <c r="F7" s="25">
        <v>10.63</v>
      </c>
      <c r="G7" s="26">
        <f t="shared" si="0"/>
        <v>6654.38</v>
      </c>
      <c r="H7" s="42" t="s">
        <v>56</v>
      </c>
      <c r="I7" s="43">
        <f>ROUND(SUM(G6:G7),2)</f>
        <v>30821.18</v>
      </c>
    </row>
    <row r="8" spans="1:9" s="6" customFormat="1" ht="30.75" thickBot="1">
      <c r="A8" s="108" t="s">
        <v>567</v>
      </c>
      <c r="B8" s="73" t="s">
        <v>58</v>
      </c>
      <c r="C8" s="189" t="s">
        <v>838</v>
      </c>
      <c r="D8" s="76" t="s">
        <v>52</v>
      </c>
      <c r="E8" s="77">
        <v>270</v>
      </c>
      <c r="F8" s="78">
        <v>4.3</v>
      </c>
      <c r="G8" s="79">
        <f t="shared" si="0"/>
        <v>1161</v>
      </c>
      <c r="H8" s="7"/>
    </row>
    <row r="9" spans="1:9" s="6" customFormat="1" ht="30" customHeight="1" thickBot="1">
      <c r="A9" s="107" t="s">
        <v>567</v>
      </c>
      <c r="B9" s="22" t="s">
        <v>61</v>
      </c>
      <c r="C9" s="191" t="s">
        <v>840</v>
      </c>
      <c r="D9" s="24" t="s">
        <v>52</v>
      </c>
      <c r="E9" s="56">
        <v>59</v>
      </c>
      <c r="F9" s="28">
        <v>5.89</v>
      </c>
      <c r="G9" s="26">
        <f t="shared" si="0"/>
        <v>347.51</v>
      </c>
      <c r="H9" s="42" t="s">
        <v>81</v>
      </c>
      <c r="I9" s="43">
        <f>ROUND(SUM(G8:G9),2)</f>
        <v>1508.51</v>
      </c>
    </row>
    <row r="10" spans="1:9" s="6" customFormat="1" ht="30.75" thickBot="1">
      <c r="A10" s="108" t="s">
        <v>568</v>
      </c>
      <c r="B10" s="73" t="s">
        <v>83</v>
      </c>
      <c r="C10" s="72" t="s">
        <v>135</v>
      </c>
      <c r="D10" s="76" t="s">
        <v>27</v>
      </c>
      <c r="E10" s="77">
        <v>15</v>
      </c>
      <c r="F10" s="80">
        <v>114.58</v>
      </c>
      <c r="G10" s="79">
        <f t="shared" si="0"/>
        <v>1718.7</v>
      </c>
      <c r="H10" s="7"/>
    </row>
    <row r="11" spans="1:9" s="6" customFormat="1" ht="47.25" customHeight="1" thickBot="1">
      <c r="A11" s="92" t="s">
        <v>568</v>
      </c>
      <c r="B11" s="94" t="s">
        <v>219</v>
      </c>
      <c r="C11" s="23" t="s">
        <v>137</v>
      </c>
      <c r="D11" s="24" t="s">
        <v>27</v>
      </c>
      <c r="E11" s="56">
        <v>30</v>
      </c>
      <c r="F11" s="33">
        <v>49.51</v>
      </c>
      <c r="G11" s="26">
        <f t="shared" si="0"/>
        <v>1485.3</v>
      </c>
      <c r="H11" s="112" t="s">
        <v>85</v>
      </c>
      <c r="I11" s="43">
        <f>ROUND(SUM(G10:G11),2)</f>
        <v>3204</v>
      </c>
    </row>
    <row r="12" spans="1:9" ht="47.25" customHeight="1" thickBot="1">
      <c r="A12" s="46"/>
      <c r="B12" s="46"/>
      <c r="C12" s="46"/>
      <c r="D12" s="45"/>
      <c r="E12" s="58"/>
      <c r="F12" s="110" t="s">
        <v>569</v>
      </c>
      <c r="G12" s="111">
        <f>SUM(G6:G11)</f>
        <v>35533.69</v>
      </c>
      <c r="H12" s="34"/>
      <c r="I12" s="44"/>
    </row>
    <row r="13" spans="1:9" ht="20.25" customHeight="1">
      <c r="A13" s="49"/>
      <c r="B13" s="49"/>
      <c r="C13" s="48"/>
      <c r="D13" s="48"/>
      <c r="E13" s="59"/>
      <c r="F13" s="48"/>
      <c r="G13" s="47"/>
    </row>
  </sheetData>
  <mergeCells count="3">
    <mergeCell ref="A1:G1"/>
    <mergeCell ref="A3:G3"/>
    <mergeCell ref="A4:G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ED6F0-38B9-4A5A-8DD5-2F12900794E8}">
  <dimension ref="A1:I126"/>
  <sheetViews>
    <sheetView topLeftCell="C93" zoomScale="85" zoomScaleNormal="85" workbookViewId="0">
      <selection activeCell="F117" sqref="F117:F125"/>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7" ht="40.15" customHeight="1">
      <c r="A1" s="282" t="s">
        <v>2</v>
      </c>
      <c r="B1" s="282"/>
      <c r="C1" s="282"/>
      <c r="D1" s="282"/>
      <c r="E1" s="282"/>
      <c r="F1" s="282"/>
      <c r="G1" s="282"/>
    </row>
    <row r="2" spans="1:7" ht="21.6" customHeight="1">
      <c r="A2" s="1"/>
      <c r="B2" s="1"/>
      <c r="C2" s="1"/>
      <c r="D2" s="1"/>
      <c r="E2" s="52"/>
      <c r="F2" s="1"/>
      <c r="G2" s="1"/>
    </row>
    <row r="3" spans="1:7" ht="20.25" customHeight="1" thickBot="1">
      <c r="A3" s="49"/>
      <c r="B3" s="49"/>
      <c r="C3" s="48"/>
      <c r="D3" s="48"/>
      <c r="E3" s="59"/>
      <c r="F3" s="48"/>
      <c r="G3" s="47"/>
    </row>
    <row r="4" spans="1:7" ht="14.45" customHeight="1">
      <c r="A4" s="283" t="s">
        <v>570</v>
      </c>
      <c r="B4" s="283"/>
      <c r="C4" s="283"/>
      <c r="D4" s="283"/>
      <c r="E4" s="283"/>
      <c r="F4" s="283"/>
      <c r="G4" s="284"/>
    </row>
    <row r="5" spans="1:7" ht="46.9" customHeight="1" thickBot="1">
      <c r="A5" s="29" t="s">
        <v>5</v>
      </c>
      <c r="B5" s="29" t="s">
        <v>6</v>
      </c>
      <c r="C5" s="29" t="s">
        <v>7</v>
      </c>
      <c r="D5" s="29" t="s">
        <v>8</v>
      </c>
      <c r="E5" s="53" t="s">
        <v>9</v>
      </c>
      <c r="F5" s="30" t="s">
        <v>10</v>
      </c>
      <c r="G5" s="31" t="s">
        <v>11</v>
      </c>
    </row>
    <row r="6" spans="1:7">
      <c r="A6" s="105" t="s">
        <v>588</v>
      </c>
      <c r="B6" s="16" t="s">
        <v>58</v>
      </c>
      <c r="C6" s="264" t="s">
        <v>905</v>
      </c>
      <c r="D6" s="18" t="s">
        <v>27</v>
      </c>
      <c r="E6" s="54">
        <v>16</v>
      </c>
      <c r="F6" s="19">
        <v>325.2</v>
      </c>
      <c r="G6" s="20">
        <f t="shared" ref="G6:G125" si="0">ROUND((E6*F6),2)</f>
        <v>5203.2</v>
      </c>
    </row>
    <row r="7" spans="1:7">
      <c r="A7" s="108" t="s">
        <v>588</v>
      </c>
      <c r="B7" s="73" t="s">
        <v>61</v>
      </c>
      <c r="C7" s="189" t="s">
        <v>906</v>
      </c>
      <c r="D7" s="76" t="s">
        <v>27</v>
      </c>
      <c r="E7" s="77">
        <v>8</v>
      </c>
      <c r="F7" s="113">
        <v>335.69</v>
      </c>
      <c r="G7" s="79">
        <f t="shared" si="0"/>
        <v>2685.52</v>
      </c>
    </row>
    <row r="8" spans="1:7">
      <c r="A8" s="108" t="s">
        <v>588</v>
      </c>
      <c r="B8" s="73" t="s">
        <v>63</v>
      </c>
      <c r="C8" s="189" t="s">
        <v>895</v>
      </c>
      <c r="D8" s="76" t="s">
        <v>27</v>
      </c>
      <c r="E8" s="77">
        <v>11</v>
      </c>
      <c r="F8" s="113">
        <v>949.37</v>
      </c>
      <c r="G8" s="79">
        <f t="shared" si="0"/>
        <v>10443.07</v>
      </c>
    </row>
    <row r="9" spans="1:7">
      <c r="A9" s="108" t="s">
        <v>588</v>
      </c>
      <c r="B9" s="73" t="s">
        <v>65</v>
      </c>
      <c r="C9" s="72" t="s">
        <v>590</v>
      </c>
      <c r="D9" s="76" t="s">
        <v>27</v>
      </c>
      <c r="E9" s="77">
        <v>5</v>
      </c>
      <c r="F9" s="113">
        <v>1416.2</v>
      </c>
      <c r="G9" s="79">
        <f t="shared" si="0"/>
        <v>7081</v>
      </c>
    </row>
    <row r="10" spans="1:7">
      <c r="A10" s="108" t="s">
        <v>588</v>
      </c>
      <c r="B10" s="73" t="s">
        <v>67</v>
      </c>
      <c r="C10" s="72" t="s">
        <v>591</v>
      </c>
      <c r="D10" s="76" t="s">
        <v>27</v>
      </c>
      <c r="E10" s="77">
        <v>8</v>
      </c>
      <c r="F10" s="113">
        <v>509.83</v>
      </c>
      <c r="G10" s="79">
        <f t="shared" si="0"/>
        <v>4078.64</v>
      </c>
    </row>
    <row r="11" spans="1:7">
      <c r="A11" s="108" t="s">
        <v>588</v>
      </c>
      <c r="B11" s="73" t="s">
        <v>69</v>
      </c>
      <c r="C11" s="189" t="s">
        <v>896</v>
      </c>
      <c r="D11" s="76" t="s">
        <v>27</v>
      </c>
      <c r="E11" s="77">
        <v>11</v>
      </c>
      <c r="F11" s="113">
        <v>125.88</v>
      </c>
      <c r="G11" s="79">
        <f t="shared" si="0"/>
        <v>1384.68</v>
      </c>
    </row>
    <row r="12" spans="1:7">
      <c r="A12" s="108" t="s">
        <v>588</v>
      </c>
      <c r="B12" s="73" t="s">
        <v>70</v>
      </c>
      <c r="C12" s="72" t="s">
        <v>592</v>
      </c>
      <c r="D12" s="76" t="s">
        <v>27</v>
      </c>
      <c r="E12" s="77">
        <v>5</v>
      </c>
      <c r="F12" s="113">
        <v>167.85</v>
      </c>
      <c r="G12" s="79">
        <f t="shared" si="0"/>
        <v>839.25</v>
      </c>
    </row>
    <row r="13" spans="1:7">
      <c r="A13" s="108" t="s">
        <v>588</v>
      </c>
      <c r="B13" s="73" t="s">
        <v>71</v>
      </c>
      <c r="C13" s="189" t="s">
        <v>899</v>
      </c>
      <c r="D13" s="76" t="s">
        <v>27</v>
      </c>
      <c r="E13" s="195">
        <v>8</v>
      </c>
      <c r="F13" s="113">
        <v>125.88</v>
      </c>
      <c r="G13" s="79">
        <f t="shared" ref="G13" si="1">ROUND((E13*F13),2)</f>
        <v>1007.04</v>
      </c>
    </row>
    <row r="14" spans="1:7">
      <c r="A14" s="200" t="s">
        <v>588</v>
      </c>
      <c r="B14" s="197" t="s">
        <v>897</v>
      </c>
      <c r="C14" s="189" t="s">
        <v>900</v>
      </c>
      <c r="D14" s="198" t="s">
        <v>27</v>
      </c>
      <c r="E14" s="195">
        <v>11</v>
      </c>
      <c r="F14" s="113">
        <v>195.12</v>
      </c>
      <c r="G14" s="79">
        <f t="shared" ref="G14" si="2">ROUND((E14*F14),2)</f>
        <v>2146.3200000000002</v>
      </c>
    </row>
    <row r="15" spans="1:7">
      <c r="A15" s="200" t="s">
        <v>588</v>
      </c>
      <c r="B15" s="197" t="s">
        <v>898</v>
      </c>
      <c r="C15" s="189" t="s">
        <v>901</v>
      </c>
      <c r="D15" s="198" t="s">
        <v>27</v>
      </c>
      <c r="E15" s="195">
        <v>5</v>
      </c>
      <c r="F15" s="113">
        <v>472.06</v>
      </c>
      <c r="G15" s="79">
        <f t="shared" si="0"/>
        <v>2360.3000000000002</v>
      </c>
    </row>
    <row r="16" spans="1:7">
      <c r="A16" s="108" t="s">
        <v>588</v>
      </c>
      <c r="B16" s="73" t="s">
        <v>73</v>
      </c>
      <c r="C16" s="72" t="s">
        <v>571</v>
      </c>
      <c r="D16" s="76" t="s">
        <v>27</v>
      </c>
      <c r="E16" s="77">
        <v>24</v>
      </c>
      <c r="F16" s="113">
        <v>20.98</v>
      </c>
      <c r="G16" s="79">
        <f t="shared" si="0"/>
        <v>503.52</v>
      </c>
    </row>
    <row r="17" spans="1:7">
      <c r="A17" s="108" t="s">
        <v>588</v>
      </c>
      <c r="B17" s="73" t="s">
        <v>74</v>
      </c>
      <c r="C17" s="72" t="s">
        <v>593</v>
      </c>
      <c r="D17" s="76" t="s">
        <v>40</v>
      </c>
      <c r="E17" s="77">
        <v>1075</v>
      </c>
      <c r="F17" s="113">
        <v>1.31</v>
      </c>
      <c r="G17" s="79">
        <f t="shared" si="0"/>
        <v>1408.25</v>
      </c>
    </row>
    <row r="18" spans="1:7">
      <c r="A18" s="108" t="s">
        <v>588</v>
      </c>
      <c r="B18" s="73" t="s">
        <v>75</v>
      </c>
      <c r="C18" s="72" t="s">
        <v>572</v>
      </c>
      <c r="D18" s="76" t="s">
        <v>40</v>
      </c>
      <c r="E18" s="77">
        <v>84</v>
      </c>
      <c r="F18" s="113">
        <v>4.93</v>
      </c>
      <c r="G18" s="79">
        <f t="shared" si="0"/>
        <v>414.12</v>
      </c>
    </row>
    <row r="19" spans="1:7">
      <c r="A19" s="108" t="s">
        <v>588</v>
      </c>
      <c r="B19" s="73" t="s">
        <v>77</v>
      </c>
      <c r="C19" s="72" t="s">
        <v>573</v>
      </c>
      <c r="D19" s="76" t="s">
        <v>40</v>
      </c>
      <c r="E19" s="77">
        <v>991</v>
      </c>
      <c r="F19" s="113">
        <v>0.42</v>
      </c>
      <c r="G19" s="79">
        <f t="shared" si="0"/>
        <v>416.22</v>
      </c>
    </row>
    <row r="20" spans="1:7">
      <c r="A20" s="108" t="s">
        <v>588</v>
      </c>
      <c r="B20" s="73" t="s">
        <v>79</v>
      </c>
      <c r="C20" s="72" t="s">
        <v>594</v>
      </c>
      <c r="D20" s="76" t="s">
        <v>27</v>
      </c>
      <c r="E20" s="77">
        <v>24</v>
      </c>
      <c r="F20" s="113">
        <v>2.09</v>
      </c>
      <c r="G20" s="79">
        <f t="shared" si="0"/>
        <v>50.16</v>
      </c>
    </row>
    <row r="21" spans="1:7">
      <c r="A21" s="108" t="s">
        <v>588</v>
      </c>
      <c r="B21" s="73" t="s">
        <v>215</v>
      </c>
      <c r="C21" s="266" t="s">
        <v>918</v>
      </c>
      <c r="D21" s="76" t="s">
        <v>40</v>
      </c>
      <c r="E21" s="77">
        <v>260</v>
      </c>
      <c r="F21" s="113">
        <v>2.25</v>
      </c>
      <c r="G21" s="79">
        <f t="shared" si="0"/>
        <v>585</v>
      </c>
    </row>
    <row r="22" spans="1:7">
      <c r="A22" s="108" t="s">
        <v>588</v>
      </c>
      <c r="B22" s="73" t="s">
        <v>216</v>
      </c>
      <c r="C22" s="266" t="s">
        <v>919</v>
      </c>
      <c r="D22" s="76" t="s">
        <v>40</v>
      </c>
      <c r="E22" s="77">
        <v>438</v>
      </c>
      <c r="F22" s="113">
        <v>1.78</v>
      </c>
      <c r="G22" s="79">
        <f t="shared" si="0"/>
        <v>779.64</v>
      </c>
    </row>
    <row r="23" spans="1:7">
      <c r="A23" s="108" t="s">
        <v>588</v>
      </c>
      <c r="B23" s="73" t="s">
        <v>217</v>
      </c>
      <c r="C23" s="72" t="s">
        <v>595</v>
      </c>
      <c r="D23" s="76" t="s">
        <v>40</v>
      </c>
      <c r="E23" s="77">
        <v>377</v>
      </c>
      <c r="F23" s="113">
        <v>2.94</v>
      </c>
      <c r="G23" s="79">
        <f t="shared" si="0"/>
        <v>1108.3800000000001</v>
      </c>
    </row>
    <row r="24" spans="1:7">
      <c r="A24" s="108" t="s">
        <v>588</v>
      </c>
      <c r="B24" s="73" t="s">
        <v>596</v>
      </c>
      <c r="C24" s="72" t="s">
        <v>597</v>
      </c>
      <c r="D24" s="76" t="s">
        <v>40</v>
      </c>
      <c r="E24" s="77">
        <v>281</v>
      </c>
      <c r="F24" s="113">
        <v>0.84</v>
      </c>
      <c r="G24" s="79">
        <f t="shared" si="0"/>
        <v>236.04</v>
      </c>
    </row>
    <row r="25" spans="1:7">
      <c r="A25" s="108" t="s">
        <v>588</v>
      </c>
      <c r="B25" s="73" t="s">
        <v>598</v>
      </c>
      <c r="C25" s="189" t="s">
        <v>907</v>
      </c>
      <c r="D25" s="76" t="s">
        <v>27</v>
      </c>
      <c r="E25" s="77">
        <v>2</v>
      </c>
      <c r="F25" s="113">
        <v>6.31</v>
      </c>
      <c r="G25" s="79">
        <f t="shared" si="0"/>
        <v>12.62</v>
      </c>
    </row>
    <row r="26" spans="1:7">
      <c r="A26" s="108" t="s">
        <v>588</v>
      </c>
      <c r="B26" s="73" t="s">
        <v>599</v>
      </c>
      <c r="C26" s="189" t="s">
        <v>908</v>
      </c>
      <c r="D26" s="76" t="s">
        <v>27</v>
      </c>
      <c r="E26" s="77">
        <v>24</v>
      </c>
      <c r="F26" s="113">
        <v>6.29</v>
      </c>
      <c r="G26" s="79">
        <f t="shared" si="0"/>
        <v>150.96</v>
      </c>
    </row>
    <row r="27" spans="1:7">
      <c r="A27" s="108" t="s">
        <v>588</v>
      </c>
      <c r="B27" s="73" t="s">
        <v>600</v>
      </c>
      <c r="C27" s="72" t="s">
        <v>601</v>
      </c>
      <c r="D27" s="76" t="s">
        <v>27</v>
      </c>
      <c r="E27" s="77">
        <v>24</v>
      </c>
      <c r="F27" s="113">
        <v>6.29</v>
      </c>
      <c r="G27" s="79">
        <f t="shared" si="0"/>
        <v>150.96</v>
      </c>
    </row>
    <row r="28" spans="1:7">
      <c r="A28" s="108" t="s">
        <v>588</v>
      </c>
      <c r="B28" s="73" t="s">
        <v>602</v>
      </c>
      <c r="C28" s="72" t="s">
        <v>574</v>
      </c>
      <c r="D28" s="76" t="s">
        <v>49</v>
      </c>
      <c r="E28" s="77">
        <v>25</v>
      </c>
      <c r="F28" s="113">
        <v>73.44</v>
      </c>
      <c r="G28" s="79">
        <f t="shared" si="0"/>
        <v>1836</v>
      </c>
    </row>
    <row r="29" spans="1:7">
      <c r="A29" s="108" t="s">
        <v>588</v>
      </c>
      <c r="B29" s="73" t="s">
        <v>603</v>
      </c>
      <c r="C29" s="72" t="s">
        <v>604</v>
      </c>
      <c r="D29" s="76" t="s">
        <v>49</v>
      </c>
      <c r="E29" s="77">
        <v>1</v>
      </c>
      <c r="F29" s="113">
        <v>2003.66</v>
      </c>
      <c r="G29" s="79">
        <f t="shared" si="0"/>
        <v>2003.66</v>
      </c>
    </row>
    <row r="30" spans="1:7">
      <c r="A30" s="108" t="s">
        <v>588</v>
      </c>
      <c r="B30" s="73" t="s">
        <v>605</v>
      </c>
      <c r="C30" s="72" t="s">
        <v>575</v>
      </c>
      <c r="D30" s="76" t="s">
        <v>27</v>
      </c>
      <c r="E30" s="77">
        <v>24</v>
      </c>
      <c r="F30" s="113">
        <v>3.78</v>
      </c>
      <c r="G30" s="79">
        <f t="shared" si="0"/>
        <v>90.72</v>
      </c>
    </row>
    <row r="31" spans="1:7">
      <c r="A31" s="108" t="s">
        <v>588</v>
      </c>
      <c r="B31" s="73" t="s">
        <v>606</v>
      </c>
      <c r="C31" s="72" t="s">
        <v>576</v>
      </c>
      <c r="D31" s="76" t="s">
        <v>49</v>
      </c>
      <c r="E31" s="77">
        <v>1</v>
      </c>
      <c r="F31" s="113">
        <v>262.25</v>
      </c>
      <c r="G31" s="79">
        <f t="shared" si="0"/>
        <v>262.25</v>
      </c>
    </row>
    <row r="32" spans="1:7">
      <c r="A32" s="108" t="s">
        <v>588</v>
      </c>
      <c r="B32" s="73" t="s">
        <v>607</v>
      </c>
      <c r="C32" s="72" t="s">
        <v>577</v>
      </c>
      <c r="D32" s="76" t="s">
        <v>578</v>
      </c>
      <c r="E32" s="77">
        <v>991</v>
      </c>
      <c r="F32" s="113">
        <v>5.24</v>
      </c>
      <c r="G32" s="79">
        <f t="shared" si="0"/>
        <v>5192.84</v>
      </c>
    </row>
    <row r="33" spans="1:7">
      <c r="A33" s="108" t="s">
        <v>588</v>
      </c>
      <c r="B33" s="73" t="s">
        <v>608</v>
      </c>
      <c r="C33" s="72" t="s">
        <v>579</v>
      </c>
      <c r="D33" s="76" t="s">
        <v>578</v>
      </c>
      <c r="E33" s="77">
        <v>991</v>
      </c>
      <c r="F33" s="113">
        <v>1.68</v>
      </c>
      <c r="G33" s="79">
        <f t="shared" si="0"/>
        <v>1664.88</v>
      </c>
    </row>
    <row r="34" spans="1:7">
      <c r="A34" s="108" t="s">
        <v>588</v>
      </c>
      <c r="B34" s="73" t="s">
        <v>609</v>
      </c>
      <c r="C34" s="72" t="s">
        <v>580</v>
      </c>
      <c r="D34" s="76" t="s">
        <v>578</v>
      </c>
      <c r="E34" s="77">
        <v>84</v>
      </c>
      <c r="F34" s="113">
        <v>36.71</v>
      </c>
      <c r="G34" s="79">
        <f t="shared" si="0"/>
        <v>3083.64</v>
      </c>
    </row>
    <row r="35" spans="1:7">
      <c r="A35" s="108" t="s">
        <v>588</v>
      </c>
      <c r="B35" s="73" t="s">
        <v>610</v>
      </c>
      <c r="C35" s="72" t="s">
        <v>611</v>
      </c>
      <c r="D35" s="76" t="s">
        <v>578</v>
      </c>
      <c r="E35" s="77">
        <v>281</v>
      </c>
      <c r="F35" s="113">
        <v>1.05</v>
      </c>
      <c r="G35" s="79">
        <f t="shared" si="0"/>
        <v>295.05</v>
      </c>
    </row>
    <row r="36" spans="1:7">
      <c r="A36" s="108" t="s">
        <v>588</v>
      </c>
      <c r="B36" s="73" t="s">
        <v>612</v>
      </c>
      <c r="C36" s="72" t="s">
        <v>581</v>
      </c>
      <c r="D36" s="76" t="s">
        <v>578</v>
      </c>
      <c r="E36" s="77">
        <v>1075</v>
      </c>
      <c r="F36" s="113">
        <v>2.94</v>
      </c>
      <c r="G36" s="21">
        <f t="shared" si="0"/>
        <v>3160.5</v>
      </c>
    </row>
    <row r="37" spans="1:7">
      <c r="A37" s="108" t="s">
        <v>588</v>
      </c>
      <c r="B37" s="73" t="s">
        <v>613</v>
      </c>
      <c r="C37" s="72" t="s">
        <v>582</v>
      </c>
      <c r="D37" s="76" t="s">
        <v>578</v>
      </c>
      <c r="E37" s="77">
        <v>991</v>
      </c>
      <c r="F37" s="113">
        <v>0.1</v>
      </c>
      <c r="G37" s="21">
        <f t="shared" si="0"/>
        <v>99.1</v>
      </c>
    </row>
    <row r="38" spans="1:7">
      <c r="A38" s="108" t="s">
        <v>588</v>
      </c>
      <c r="B38" s="73" t="s">
        <v>614</v>
      </c>
      <c r="C38" s="72" t="s">
        <v>615</v>
      </c>
      <c r="D38" s="76" t="s">
        <v>585</v>
      </c>
      <c r="E38" s="77">
        <v>24</v>
      </c>
      <c r="F38" s="113">
        <v>115.39</v>
      </c>
      <c r="G38" s="21">
        <f t="shared" si="0"/>
        <v>2769.36</v>
      </c>
    </row>
    <row r="39" spans="1:7">
      <c r="A39" s="108" t="s">
        <v>588</v>
      </c>
      <c r="B39" s="73" t="s">
        <v>616</v>
      </c>
      <c r="C39" s="72" t="s">
        <v>617</v>
      </c>
      <c r="D39" s="76" t="s">
        <v>585</v>
      </c>
      <c r="E39" s="77">
        <v>24</v>
      </c>
      <c r="F39" s="113">
        <v>104.9</v>
      </c>
      <c r="G39" s="21">
        <f t="shared" si="0"/>
        <v>2517.6</v>
      </c>
    </row>
    <row r="40" spans="1:7">
      <c r="A40" s="108" t="s">
        <v>588</v>
      </c>
      <c r="B40" s="73" t="s">
        <v>618</v>
      </c>
      <c r="C40" s="72" t="s">
        <v>619</v>
      </c>
      <c r="D40" s="76" t="s">
        <v>585</v>
      </c>
      <c r="E40" s="77">
        <v>24</v>
      </c>
      <c r="F40" s="113">
        <v>62.95</v>
      </c>
      <c r="G40" s="21">
        <f t="shared" si="0"/>
        <v>1510.8</v>
      </c>
    </row>
    <row r="41" spans="1:7">
      <c r="A41" s="108" t="s">
        <v>588</v>
      </c>
      <c r="B41" s="73" t="s">
        <v>620</v>
      </c>
      <c r="C41" s="72" t="s">
        <v>583</v>
      </c>
      <c r="D41" s="76" t="s">
        <v>584</v>
      </c>
      <c r="E41" s="77">
        <v>24</v>
      </c>
      <c r="F41" s="113">
        <v>73.44</v>
      </c>
      <c r="G41" s="21">
        <f t="shared" si="0"/>
        <v>1762.56</v>
      </c>
    </row>
    <row r="42" spans="1:7">
      <c r="A42" s="108" t="s">
        <v>588</v>
      </c>
      <c r="B42" s="73" t="s">
        <v>621</v>
      </c>
      <c r="C42" s="72" t="s">
        <v>622</v>
      </c>
      <c r="D42" s="76" t="s">
        <v>584</v>
      </c>
      <c r="E42" s="172">
        <v>1</v>
      </c>
      <c r="F42" s="113">
        <v>209.81</v>
      </c>
      <c r="G42" s="21">
        <f t="shared" si="0"/>
        <v>209.81</v>
      </c>
    </row>
    <row r="43" spans="1:7">
      <c r="A43" s="108" t="s">
        <v>588</v>
      </c>
      <c r="B43" s="73" t="s">
        <v>623</v>
      </c>
      <c r="C43" s="72" t="s">
        <v>624</v>
      </c>
      <c r="D43" s="76" t="s">
        <v>585</v>
      </c>
      <c r="E43" s="172">
        <v>24</v>
      </c>
      <c r="F43" s="113">
        <v>8.4</v>
      </c>
      <c r="G43" s="21">
        <f t="shared" si="0"/>
        <v>201.6</v>
      </c>
    </row>
    <row r="44" spans="1:7">
      <c r="A44" s="108" t="s">
        <v>588</v>
      </c>
      <c r="B44" s="73" t="s">
        <v>625</v>
      </c>
      <c r="C44" s="72" t="s">
        <v>626</v>
      </c>
      <c r="D44" s="76" t="s">
        <v>584</v>
      </c>
      <c r="E44" s="172">
        <v>24</v>
      </c>
      <c r="F44" s="113">
        <v>26.22</v>
      </c>
      <c r="G44" s="21">
        <f t="shared" si="0"/>
        <v>629.28</v>
      </c>
    </row>
    <row r="45" spans="1:7">
      <c r="A45" s="108" t="s">
        <v>588</v>
      </c>
      <c r="B45" s="73" t="s">
        <v>627</v>
      </c>
      <c r="C45" s="72" t="s">
        <v>628</v>
      </c>
      <c r="D45" s="76" t="s">
        <v>584</v>
      </c>
      <c r="E45" s="172">
        <v>50</v>
      </c>
      <c r="F45" s="113">
        <v>15.73</v>
      </c>
      <c r="G45" s="21">
        <f t="shared" si="0"/>
        <v>786.5</v>
      </c>
    </row>
    <row r="46" spans="1:7">
      <c r="A46" s="108" t="s">
        <v>588</v>
      </c>
      <c r="B46" s="73" t="s">
        <v>629</v>
      </c>
      <c r="C46" s="72" t="s">
        <v>586</v>
      </c>
      <c r="D46" s="76" t="s">
        <v>585</v>
      </c>
      <c r="E46" s="172">
        <v>25</v>
      </c>
      <c r="F46" s="113">
        <v>6.82</v>
      </c>
      <c r="G46" s="21">
        <f t="shared" si="0"/>
        <v>170.5</v>
      </c>
    </row>
    <row r="47" spans="1:7">
      <c r="A47" s="108" t="s">
        <v>588</v>
      </c>
      <c r="B47" s="73" t="s">
        <v>630</v>
      </c>
      <c r="C47" s="72" t="s">
        <v>587</v>
      </c>
      <c r="D47" s="76" t="s">
        <v>585</v>
      </c>
      <c r="E47" s="172">
        <v>25</v>
      </c>
      <c r="F47" s="113">
        <v>6.82</v>
      </c>
      <c r="G47" s="21">
        <f t="shared" si="0"/>
        <v>170.5</v>
      </c>
    </row>
    <row r="48" spans="1:7" ht="15.75" thickBot="1">
      <c r="A48" s="108" t="s">
        <v>588</v>
      </c>
      <c r="B48" s="73" t="s">
        <v>631</v>
      </c>
      <c r="C48" s="72" t="s">
        <v>632</v>
      </c>
      <c r="D48" s="76" t="s">
        <v>584</v>
      </c>
      <c r="E48" s="172">
        <v>1</v>
      </c>
      <c r="F48" s="113">
        <v>262.25</v>
      </c>
      <c r="G48" s="21">
        <f t="shared" si="0"/>
        <v>262.25</v>
      </c>
    </row>
    <row r="49" spans="1:9" ht="29.25" thickBot="1">
      <c r="A49" s="92" t="s">
        <v>588</v>
      </c>
      <c r="B49" s="94" t="s">
        <v>633</v>
      </c>
      <c r="C49" s="23" t="s">
        <v>634</v>
      </c>
      <c r="D49" s="24" t="s">
        <v>584</v>
      </c>
      <c r="E49" s="175">
        <v>1</v>
      </c>
      <c r="F49" s="25">
        <v>115.4</v>
      </c>
      <c r="G49" s="26">
        <f t="shared" si="0"/>
        <v>115.4</v>
      </c>
      <c r="H49" s="42" t="s">
        <v>81</v>
      </c>
      <c r="I49" s="43">
        <f>ROUND(SUM(G6:G49),2)</f>
        <v>71839.69</v>
      </c>
    </row>
    <row r="50" spans="1:9">
      <c r="A50" s="73" t="s">
        <v>635</v>
      </c>
      <c r="B50" s="73" t="s">
        <v>83</v>
      </c>
      <c r="C50" s="189" t="s">
        <v>905</v>
      </c>
      <c r="D50" s="76" t="s">
        <v>27</v>
      </c>
      <c r="E50" s="172">
        <v>14</v>
      </c>
      <c r="F50" s="113">
        <v>325.2</v>
      </c>
      <c r="G50" s="79">
        <f t="shared" si="0"/>
        <v>4552.8</v>
      </c>
    </row>
    <row r="51" spans="1:9">
      <c r="A51" s="73" t="s">
        <v>635</v>
      </c>
      <c r="B51" s="73" t="s">
        <v>219</v>
      </c>
      <c r="C51" s="189" t="s">
        <v>906</v>
      </c>
      <c r="D51" s="76" t="s">
        <v>27</v>
      </c>
      <c r="E51" s="172">
        <v>4</v>
      </c>
      <c r="F51" s="113">
        <v>335.69</v>
      </c>
      <c r="G51" s="21">
        <f t="shared" si="0"/>
        <v>1342.76</v>
      </c>
    </row>
    <row r="52" spans="1:9">
      <c r="A52" s="73" t="s">
        <v>635</v>
      </c>
      <c r="B52" s="73" t="s">
        <v>221</v>
      </c>
      <c r="C52" s="189" t="s">
        <v>895</v>
      </c>
      <c r="D52" s="76" t="s">
        <v>27</v>
      </c>
      <c r="E52" s="172">
        <v>14</v>
      </c>
      <c r="F52" s="113">
        <v>949.38</v>
      </c>
      <c r="G52" s="21">
        <f t="shared" si="0"/>
        <v>13291.32</v>
      </c>
    </row>
    <row r="53" spans="1:9">
      <c r="A53" s="73" t="s">
        <v>635</v>
      </c>
      <c r="B53" s="73" t="s">
        <v>223</v>
      </c>
      <c r="C53" s="72" t="s">
        <v>591</v>
      </c>
      <c r="D53" s="76" t="s">
        <v>27</v>
      </c>
      <c r="E53" s="172">
        <v>4</v>
      </c>
      <c r="F53" s="113">
        <v>509.84</v>
      </c>
      <c r="G53" s="21">
        <f t="shared" si="0"/>
        <v>2039.36</v>
      </c>
    </row>
    <row r="54" spans="1:9">
      <c r="A54" s="73" t="s">
        <v>635</v>
      </c>
      <c r="B54" s="73" t="s">
        <v>225</v>
      </c>
      <c r="C54" s="189" t="s">
        <v>896</v>
      </c>
      <c r="D54" s="76" t="s">
        <v>27</v>
      </c>
      <c r="E54" s="172">
        <v>14</v>
      </c>
      <c r="F54" s="113">
        <v>125.88</v>
      </c>
      <c r="G54" s="21">
        <f t="shared" si="0"/>
        <v>1762.32</v>
      </c>
    </row>
    <row r="55" spans="1:9">
      <c r="A55" s="73" t="s">
        <v>635</v>
      </c>
      <c r="B55" s="73" t="s">
        <v>227</v>
      </c>
      <c r="C55" s="189" t="s">
        <v>900</v>
      </c>
      <c r="D55" s="76" t="s">
        <v>27</v>
      </c>
      <c r="E55" s="201">
        <v>14</v>
      </c>
      <c r="F55" s="113">
        <v>195.12</v>
      </c>
      <c r="G55" s="21">
        <f t="shared" ref="G55" si="3">ROUND((E55*F55),2)</f>
        <v>2731.68</v>
      </c>
    </row>
    <row r="56" spans="1:9">
      <c r="A56" s="197" t="s">
        <v>635</v>
      </c>
      <c r="B56" s="197" t="s">
        <v>902</v>
      </c>
      <c r="C56" s="189" t="s">
        <v>899</v>
      </c>
      <c r="D56" s="198" t="s">
        <v>27</v>
      </c>
      <c r="E56" s="201">
        <v>4</v>
      </c>
      <c r="F56" s="113">
        <v>125.88</v>
      </c>
      <c r="G56" s="21">
        <f t="shared" si="0"/>
        <v>503.52</v>
      </c>
    </row>
    <row r="57" spans="1:9">
      <c r="A57" s="73" t="s">
        <v>635</v>
      </c>
      <c r="B57" s="73" t="s">
        <v>229</v>
      </c>
      <c r="C57" s="72" t="s">
        <v>571</v>
      </c>
      <c r="D57" s="76" t="s">
        <v>27</v>
      </c>
      <c r="E57" s="172">
        <v>18</v>
      </c>
      <c r="F57" s="113">
        <v>20.98</v>
      </c>
      <c r="G57" s="21">
        <f t="shared" si="0"/>
        <v>377.64</v>
      </c>
    </row>
    <row r="58" spans="1:9">
      <c r="A58" s="73" t="s">
        <v>635</v>
      </c>
      <c r="B58" s="73" t="s">
        <v>230</v>
      </c>
      <c r="C58" s="72" t="s">
        <v>593</v>
      </c>
      <c r="D58" s="76" t="s">
        <v>40</v>
      </c>
      <c r="E58" s="77">
        <v>705</v>
      </c>
      <c r="F58" s="113">
        <v>1.31</v>
      </c>
      <c r="G58" s="21">
        <f t="shared" si="0"/>
        <v>923.55</v>
      </c>
    </row>
    <row r="59" spans="1:9">
      <c r="A59" s="73" t="s">
        <v>635</v>
      </c>
      <c r="B59" s="73" t="s">
        <v>231</v>
      </c>
      <c r="C59" s="72" t="s">
        <v>572</v>
      </c>
      <c r="D59" s="76" t="s">
        <v>40</v>
      </c>
      <c r="E59" s="77">
        <v>48</v>
      </c>
      <c r="F59" s="113">
        <v>4.93</v>
      </c>
      <c r="G59" s="21">
        <f t="shared" si="0"/>
        <v>236.64</v>
      </c>
    </row>
    <row r="60" spans="1:9">
      <c r="A60" s="73" t="s">
        <v>635</v>
      </c>
      <c r="B60" s="73" t="s">
        <v>636</v>
      </c>
      <c r="C60" s="72" t="s">
        <v>573</v>
      </c>
      <c r="D60" s="76" t="s">
        <v>40</v>
      </c>
      <c r="E60" s="77">
        <v>657</v>
      </c>
      <c r="F60" s="113">
        <v>0.42</v>
      </c>
      <c r="G60" s="21">
        <f t="shared" si="0"/>
        <v>275.94</v>
      </c>
    </row>
    <row r="61" spans="1:9">
      <c r="A61" s="73" t="s">
        <v>635</v>
      </c>
      <c r="B61" s="73" t="s">
        <v>637</v>
      </c>
      <c r="C61" s="72" t="s">
        <v>594</v>
      </c>
      <c r="D61" s="76" t="s">
        <v>27</v>
      </c>
      <c r="E61" s="172">
        <v>18</v>
      </c>
      <c r="F61" s="113">
        <v>2.09</v>
      </c>
      <c r="G61" s="21">
        <f t="shared" si="0"/>
        <v>37.619999999999997</v>
      </c>
    </row>
    <row r="62" spans="1:9">
      <c r="A62" s="73" t="s">
        <v>635</v>
      </c>
      <c r="B62" s="73" t="s">
        <v>638</v>
      </c>
      <c r="C62" s="72" t="s">
        <v>918</v>
      </c>
      <c r="D62" s="76" t="s">
        <v>40</v>
      </c>
      <c r="E62" s="77">
        <v>705</v>
      </c>
      <c r="F62" s="113">
        <v>2.25</v>
      </c>
      <c r="G62" s="21">
        <f t="shared" si="0"/>
        <v>1586.25</v>
      </c>
    </row>
    <row r="63" spans="1:9">
      <c r="A63" s="73" t="s">
        <v>635</v>
      </c>
      <c r="B63" s="73" t="s">
        <v>639</v>
      </c>
      <c r="C63" s="72" t="s">
        <v>597</v>
      </c>
      <c r="D63" s="76" t="s">
        <v>40</v>
      </c>
      <c r="E63" s="77">
        <v>196</v>
      </c>
      <c r="F63" s="113">
        <v>0.84</v>
      </c>
      <c r="G63" s="21">
        <f t="shared" si="0"/>
        <v>164.64</v>
      </c>
    </row>
    <row r="64" spans="1:9">
      <c r="A64" s="73" t="s">
        <v>635</v>
      </c>
      <c r="B64" s="73" t="s">
        <v>640</v>
      </c>
      <c r="C64" s="189" t="s">
        <v>907</v>
      </c>
      <c r="D64" s="76" t="s">
        <v>27</v>
      </c>
      <c r="E64" s="77">
        <v>40</v>
      </c>
      <c r="F64" s="113">
        <v>6.29</v>
      </c>
      <c r="G64" s="21">
        <f t="shared" si="0"/>
        <v>251.6</v>
      </c>
    </row>
    <row r="65" spans="1:7">
      <c r="A65" s="73" t="s">
        <v>635</v>
      </c>
      <c r="B65" s="73" t="s">
        <v>641</v>
      </c>
      <c r="C65" s="72" t="s">
        <v>574</v>
      </c>
      <c r="D65" s="76" t="s">
        <v>49</v>
      </c>
      <c r="E65" s="172">
        <v>19</v>
      </c>
      <c r="F65" s="113">
        <v>73.44</v>
      </c>
      <c r="G65" s="21">
        <f t="shared" si="0"/>
        <v>1395.36</v>
      </c>
    </row>
    <row r="66" spans="1:7">
      <c r="A66" s="73" t="s">
        <v>635</v>
      </c>
      <c r="B66" s="73" t="s">
        <v>642</v>
      </c>
      <c r="C66" s="72" t="s">
        <v>604</v>
      </c>
      <c r="D66" s="76" t="s">
        <v>49</v>
      </c>
      <c r="E66" s="172">
        <v>1</v>
      </c>
      <c r="F66" s="113">
        <v>1956.46</v>
      </c>
      <c r="G66" s="21">
        <f t="shared" si="0"/>
        <v>1956.46</v>
      </c>
    </row>
    <row r="67" spans="1:7">
      <c r="A67" s="73" t="s">
        <v>635</v>
      </c>
      <c r="B67" s="73" t="s">
        <v>643</v>
      </c>
      <c r="C67" s="72" t="s">
        <v>575</v>
      </c>
      <c r="D67" s="76" t="s">
        <v>27</v>
      </c>
      <c r="E67" s="201">
        <v>18</v>
      </c>
      <c r="F67" s="113">
        <v>3.78</v>
      </c>
      <c r="G67" s="21">
        <f t="shared" si="0"/>
        <v>68.040000000000006</v>
      </c>
    </row>
    <row r="68" spans="1:7">
      <c r="A68" s="73" t="s">
        <v>635</v>
      </c>
      <c r="B68" s="73" t="s">
        <v>644</v>
      </c>
      <c r="C68" s="72" t="s">
        <v>576</v>
      </c>
      <c r="D68" s="76" t="s">
        <v>49</v>
      </c>
      <c r="E68" s="172">
        <v>1</v>
      </c>
      <c r="F68" s="113">
        <v>209.81</v>
      </c>
      <c r="G68" s="21">
        <f t="shared" si="0"/>
        <v>209.81</v>
      </c>
    </row>
    <row r="69" spans="1:7">
      <c r="A69" s="73" t="s">
        <v>635</v>
      </c>
      <c r="B69" s="73" t="s">
        <v>645</v>
      </c>
      <c r="C69" s="72" t="s">
        <v>577</v>
      </c>
      <c r="D69" s="76" t="s">
        <v>578</v>
      </c>
      <c r="E69" s="77">
        <v>657</v>
      </c>
      <c r="F69" s="113">
        <v>5.24</v>
      </c>
      <c r="G69" s="21">
        <f t="shared" si="0"/>
        <v>3442.68</v>
      </c>
    </row>
    <row r="70" spans="1:7">
      <c r="A70" s="73" t="s">
        <v>635</v>
      </c>
      <c r="B70" s="73" t="s">
        <v>646</v>
      </c>
      <c r="C70" s="72" t="s">
        <v>579</v>
      </c>
      <c r="D70" s="76" t="s">
        <v>578</v>
      </c>
      <c r="E70" s="77">
        <v>657</v>
      </c>
      <c r="F70" s="113">
        <v>1.68</v>
      </c>
      <c r="G70" s="21">
        <f t="shared" si="0"/>
        <v>1103.76</v>
      </c>
    </row>
    <row r="71" spans="1:7">
      <c r="A71" s="73" t="s">
        <v>635</v>
      </c>
      <c r="B71" s="73" t="s">
        <v>647</v>
      </c>
      <c r="C71" s="72" t="s">
        <v>580</v>
      </c>
      <c r="D71" s="76" t="s">
        <v>578</v>
      </c>
      <c r="E71" s="77">
        <v>48</v>
      </c>
      <c r="F71" s="113">
        <v>36.71</v>
      </c>
      <c r="G71" s="21">
        <f t="shared" si="0"/>
        <v>1762.08</v>
      </c>
    </row>
    <row r="72" spans="1:7">
      <c r="A72" s="73" t="s">
        <v>635</v>
      </c>
      <c r="B72" s="73" t="s">
        <v>648</v>
      </c>
      <c r="C72" s="72" t="s">
        <v>611</v>
      </c>
      <c r="D72" s="76" t="s">
        <v>578</v>
      </c>
      <c r="E72" s="77">
        <v>196</v>
      </c>
      <c r="F72" s="113">
        <v>1.05</v>
      </c>
      <c r="G72" s="21">
        <f t="shared" si="0"/>
        <v>205.8</v>
      </c>
    </row>
    <row r="73" spans="1:7">
      <c r="A73" s="73" t="s">
        <v>635</v>
      </c>
      <c r="B73" s="73" t="s">
        <v>649</v>
      </c>
      <c r="C73" s="72" t="s">
        <v>581</v>
      </c>
      <c r="D73" s="76" t="s">
        <v>578</v>
      </c>
      <c r="E73" s="77">
        <v>705</v>
      </c>
      <c r="F73" s="113">
        <v>2.94</v>
      </c>
      <c r="G73" s="21">
        <f t="shared" si="0"/>
        <v>2072.6999999999998</v>
      </c>
    </row>
    <row r="74" spans="1:7">
      <c r="A74" s="73" t="s">
        <v>635</v>
      </c>
      <c r="B74" s="73" t="s">
        <v>650</v>
      </c>
      <c r="C74" s="72" t="s">
        <v>582</v>
      </c>
      <c r="D74" s="76" t="s">
        <v>578</v>
      </c>
      <c r="E74" s="77">
        <v>657</v>
      </c>
      <c r="F74" s="113">
        <v>0.1</v>
      </c>
      <c r="G74" s="21">
        <f t="shared" si="0"/>
        <v>65.7</v>
      </c>
    </row>
    <row r="75" spans="1:7">
      <c r="A75" s="73" t="s">
        <v>635</v>
      </c>
      <c r="B75" s="73" t="s">
        <v>651</v>
      </c>
      <c r="C75" s="72" t="s">
        <v>615</v>
      </c>
      <c r="D75" s="76" t="s">
        <v>585</v>
      </c>
      <c r="E75" s="172">
        <v>18</v>
      </c>
      <c r="F75" s="113">
        <v>83.93</v>
      </c>
      <c r="G75" s="21">
        <f t="shared" si="0"/>
        <v>1510.74</v>
      </c>
    </row>
    <row r="76" spans="1:7">
      <c r="A76" s="73" t="s">
        <v>635</v>
      </c>
      <c r="B76" s="73" t="s">
        <v>652</v>
      </c>
      <c r="C76" s="72" t="s">
        <v>617</v>
      </c>
      <c r="D76" s="76" t="s">
        <v>585</v>
      </c>
      <c r="E76" s="172">
        <v>18</v>
      </c>
      <c r="F76" s="113">
        <v>83.93</v>
      </c>
      <c r="G76" s="21">
        <f t="shared" si="0"/>
        <v>1510.74</v>
      </c>
    </row>
    <row r="77" spans="1:7">
      <c r="A77" s="73" t="s">
        <v>635</v>
      </c>
      <c r="B77" s="73" t="s">
        <v>653</v>
      </c>
      <c r="C77" s="72" t="s">
        <v>619</v>
      </c>
      <c r="D77" s="76" t="s">
        <v>585</v>
      </c>
      <c r="E77" s="172">
        <v>18</v>
      </c>
      <c r="F77" s="113">
        <v>62.95</v>
      </c>
      <c r="G77" s="21">
        <f t="shared" si="0"/>
        <v>1133.0999999999999</v>
      </c>
    </row>
    <row r="78" spans="1:7">
      <c r="A78" s="73" t="s">
        <v>635</v>
      </c>
      <c r="B78" s="73" t="s">
        <v>654</v>
      </c>
      <c r="C78" s="72" t="s">
        <v>583</v>
      </c>
      <c r="D78" s="76" t="s">
        <v>584</v>
      </c>
      <c r="E78" s="172">
        <v>18</v>
      </c>
      <c r="F78" s="113">
        <v>73.44</v>
      </c>
      <c r="G78" s="21">
        <f t="shared" si="0"/>
        <v>1321.92</v>
      </c>
    </row>
    <row r="79" spans="1:7">
      <c r="A79" s="73" t="s">
        <v>635</v>
      </c>
      <c r="B79" s="73" t="s">
        <v>655</v>
      </c>
      <c r="C79" s="72" t="s">
        <v>622</v>
      </c>
      <c r="D79" s="76" t="s">
        <v>584</v>
      </c>
      <c r="E79" s="172">
        <v>1</v>
      </c>
      <c r="F79" s="113">
        <v>209.81</v>
      </c>
      <c r="G79" s="21">
        <f t="shared" si="0"/>
        <v>209.81</v>
      </c>
    </row>
    <row r="80" spans="1:7">
      <c r="A80" s="73" t="s">
        <v>635</v>
      </c>
      <c r="B80" s="73" t="s">
        <v>657</v>
      </c>
      <c r="C80" s="72" t="s">
        <v>624</v>
      </c>
      <c r="D80" s="76" t="s">
        <v>585</v>
      </c>
      <c r="E80" s="172">
        <v>18</v>
      </c>
      <c r="F80" s="113">
        <v>8.4</v>
      </c>
      <c r="G80" s="21">
        <f t="shared" si="0"/>
        <v>151.19999999999999</v>
      </c>
    </row>
    <row r="81" spans="1:9">
      <c r="A81" s="73" t="s">
        <v>635</v>
      </c>
      <c r="B81" s="73" t="s">
        <v>658</v>
      </c>
      <c r="C81" s="72" t="s">
        <v>626</v>
      </c>
      <c r="D81" s="76" t="s">
        <v>584</v>
      </c>
      <c r="E81" s="172">
        <v>18</v>
      </c>
      <c r="F81" s="113">
        <v>26.22</v>
      </c>
      <c r="G81" s="21">
        <f t="shared" si="0"/>
        <v>471.96</v>
      </c>
    </row>
    <row r="82" spans="1:9">
      <c r="A82" s="73" t="s">
        <v>635</v>
      </c>
      <c r="B82" s="73" t="s">
        <v>659</v>
      </c>
      <c r="C82" s="72" t="s">
        <v>628</v>
      </c>
      <c r="D82" s="76" t="s">
        <v>584</v>
      </c>
      <c r="E82" s="172">
        <v>40</v>
      </c>
      <c r="F82" s="113">
        <v>15.73</v>
      </c>
      <c r="G82" s="21">
        <f t="shared" si="0"/>
        <v>629.20000000000005</v>
      </c>
    </row>
    <row r="83" spans="1:9">
      <c r="A83" s="73" t="s">
        <v>635</v>
      </c>
      <c r="B83" s="73" t="s">
        <v>660</v>
      </c>
      <c r="C83" s="72" t="s">
        <v>586</v>
      </c>
      <c r="D83" s="76" t="s">
        <v>585</v>
      </c>
      <c r="E83" s="172">
        <v>19</v>
      </c>
      <c r="F83" s="113">
        <v>6.82</v>
      </c>
      <c r="G83" s="21">
        <f t="shared" si="0"/>
        <v>129.58000000000001</v>
      </c>
    </row>
    <row r="84" spans="1:9">
      <c r="A84" s="73" t="s">
        <v>635</v>
      </c>
      <c r="B84" s="73" t="s">
        <v>661</v>
      </c>
      <c r="C84" s="72" t="s">
        <v>587</v>
      </c>
      <c r="D84" s="76" t="s">
        <v>585</v>
      </c>
      <c r="E84" s="172">
        <v>19</v>
      </c>
      <c r="F84" s="113">
        <v>6.82</v>
      </c>
      <c r="G84" s="21">
        <f t="shared" si="0"/>
        <v>129.58000000000001</v>
      </c>
    </row>
    <row r="85" spans="1:9" ht="15.75" thickBot="1">
      <c r="A85" s="73" t="s">
        <v>635</v>
      </c>
      <c r="B85" s="73" t="s">
        <v>662</v>
      </c>
      <c r="C85" s="72" t="s">
        <v>632</v>
      </c>
      <c r="D85" s="76" t="s">
        <v>584</v>
      </c>
      <c r="E85" s="172">
        <v>1</v>
      </c>
      <c r="F85" s="113">
        <v>262.25</v>
      </c>
      <c r="G85" s="21">
        <f t="shared" si="0"/>
        <v>262.25</v>
      </c>
    </row>
    <row r="86" spans="1:9" ht="29.25" thickBot="1">
      <c r="A86" s="92" t="s">
        <v>635</v>
      </c>
      <c r="B86" s="94" t="s">
        <v>663</v>
      </c>
      <c r="C86" s="23" t="s">
        <v>634</v>
      </c>
      <c r="D86" s="24" t="s">
        <v>584</v>
      </c>
      <c r="E86" s="175">
        <v>1</v>
      </c>
      <c r="F86" s="25">
        <v>115.4</v>
      </c>
      <c r="G86" s="82">
        <f t="shared" si="0"/>
        <v>115.4</v>
      </c>
      <c r="H86" s="42" t="s">
        <v>85</v>
      </c>
      <c r="I86" s="43">
        <f>ROUND(SUM(G50:G86),2)</f>
        <v>49935.51</v>
      </c>
    </row>
    <row r="87" spans="1:9">
      <c r="A87" s="73" t="s">
        <v>664</v>
      </c>
      <c r="B87" s="73" t="s">
        <v>87</v>
      </c>
      <c r="C87" s="189" t="s">
        <v>905</v>
      </c>
      <c r="D87" s="76" t="s">
        <v>585</v>
      </c>
      <c r="E87" s="172">
        <v>23</v>
      </c>
      <c r="F87" s="113">
        <v>325.2</v>
      </c>
      <c r="G87" s="20">
        <f t="shared" si="0"/>
        <v>7479.6</v>
      </c>
    </row>
    <row r="88" spans="1:9">
      <c r="A88" s="73" t="s">
        <v>664</v>
      </c>
      <c r="B88" s="73" t="s">
        <v>94</v>
      </c>
      <c r="C88" s="189" t="s">
        <v>906</v>
      </c>
      <c r="D88" s="76" t="s">
        <v>585</v>
      </c>
      <c r="E88" s="172">
        <v>4</v>
      </c>
      <c r="F88" s="113">
        <v>335.69</v>
      </c>
      <c r="G88" s="21">
        <f t="shared" si="0"/>
        <v>1342.76</v>
      </c>
    </row>
    <row r="89" spans="1:9">
      <c r="A89" s="73" t="s">
        <v>664</v>
      </c>
      <c r="B89" s="73" t="s">
        <v>100</v>
      </c>
      <c r="C89" s="72" t="s">
        <v>589</v>
      </c>
      <c r="D89" s="76" t="s">
        <v>585</v>
      </c>
      <c r="E89" s="172">
        <v>23</v>
      </c>
      <c r="F89" s="113">
        <v>949.37</v>
      </c>
      <c r="G89" s="21">
        <f t="shared" si="0"/>
        <v>21835.51</v>
      </c>
    </row>
    <row r="90" spans="1:9">
      <c r="A90" s="73" t="s">
        <v>664</v>
      </c>
      <c r="B90" s="73" t="s">
        <v>102</v>
      </c>
      <c r="C90" s="189" t="s">
        <v>904</v>
      </c>
      <c r="D90" s="76" t="s">
        <v>585</v>
      </c>
      <c r="E90" s="172">
        <v>4</v>
      </c>
      <c r="F90" s="113">
        <v>509.84</v>
      </c>
      <c r="G90" s="21">
        <f t="shared" si="0"/>
        <v>2039.36</v>
      </c>
    </row>
    <row r="91" spans="1:9">
      <c r="A91" s="73" t="s">
        <v>664</v>
      </c>
      <c r="B91" s="73" t="s">
        <v>104</v>
      </c>
      <c r="C91" s="189" t="s">
        <v>896</v>
      </c>
      <c r="D91" s="76" t="s">
        <v>585</v>
      </c>
      <c r="E91" s="172">
        <v>23</v>
      </c>
      <c r="F91" s="113">
        <v>125.88</v>
      </c>
      <c r="G91" s="21">
        <f t="shared" si="0"/>
        <v>2895.24</v>
      </c>
    </row>
    <row r="92" spans="1:9">
      <c r="A92" s="73" t="s">
        <v>664</v>
      </c>
      <c r="B92" s="73" t="s">
        <v>106</v>
      </c>
      <c r="C92" s="189" t="s">
        <v>900</v>
      </c>
      <c r="D92" s="76" t="s">
        <v>585</v>
      </c>
      <c r="E92" s="201">
        <v>23</v>
      </c>
      <c r="F92" s="113">
        <v>195.12</v>
      </c>
      <c r="G92" s="21">
        <f t="shared" ref="G92" si="4">ROUND((E92*F92),2)</f>
        <v>4487.76</v>
      </c>
    </row>
    <row r="93" spans="1:9">
      <c r="A93" s="197" t="s">
        <v>664</v>
      </c>
      <c r="B93" s="197" t="s">
        <v>903</v>
      </c>
      <c r="C93" s="189" t="s">
        <v>899</v>
      </c>
      <c r="D93" s="198" t="s">
        <v>585</v>
      </c>
      <c r="E93" s="201">
        <v>4</v>
      </c>
      <c r="F93" s="113">
        <v>125.88</v>
      </c>
      <c r="G93" s="21">
        <f t="shared" si="0"/>
        <v>503.52</v>
      </c>
    </row>
    <row r="94" spans="1:9">
      <c r="A94" s="73" t="s">
        <v>664</v>
      </c>
      <c r="B94" s="73" t="s">
        <v>108</v>
      </c>
      <c r="C94" s="72" t="s">
        <v>571</v>
      </c>
      <c r="D94" s="76" t="s">
        <v>585</v>
      </c>
      <c r="E94" s="172">
        <v>27</v>
      </c>
      <c r="F94" s="113">
        <v>20.98</v>
      </c>
      <c r="G94" s="21">
        <f t="shared" si="0"/>
        <v>566.46</v>
      </c>
    </row>
    <row r="95" spans="1:9">
      <c r="A95" s="73" t="s">
        <v>664</v>
      </c>
      <c r="B95" s="73" t="s">
        <v>110</v>
      </c>
      <c r="C95" s="72" t="s">
        <v>593</v>
      </c>
      <c r="D95" s="76" t="s">
        <v>40</v>
      </c>
      <c r="E95" s="77">
        <v>858</v>
      </c>
      <c r="F95" s="113">
        <v>1.31</v>
      </c>
      <c r="G95" s="21">
        <f t="shared" si="0"/>
        <v>1123.98</v>
      </c>
    </row>
    <row r="96" spans="1:9">
      <c r="A96" s="73" t="s">
        <v>664</v>
      </c>
      <c r="B96" s="73" t="s">
        <v>529</v>
      </c>
      <c r="C96" s="72" t="s">
        <v>572</v>
      </c>
      <c r="D96" s="76" t="s">
        <v>40</v>
      </c>
      <c r="E96" s="77">
        <v>56</v>
      </c>
      <c r="F96" s="113">
        <v>4.93</v>
      </c>
      <c r="G96" s="21">
        <f t="shared" si="0"/>
        <v>276.08</v>
      </c>
    </row>
    <row r="97" spans="1:7">
      <c r="A97" s="73" t="s">
        <v>664</v>
      </c>
      <c r="B97" s="73" t="s">
        <v>665</v>
      </c>
      <c r="C97" s="72" t="s">
        <v>573</v>
      </c>
      <c r="D97" s="76" t="s">
        <v>40</v>
      </c>
      <c r="E97" s="77">
        <v>802</v>
      </c>
      <c r="F97" s="113">
        <v>0.42</v>
      </c>
      <c r="G97" s="21">
        <f t="shared" si="0"/>
        <v>336.84</v>
      </c>
    </row>
    <row r="98" spans="1:7">
      <c r="A98" s="73" t="s">
        <v>664</v>
      </c>
      <c r="B98" s="73" t="s">
        <v>666</v>
      </c>
      <c r="C98" s="72" t="s">
        <v>594</v>
      </c>
      <c r="D98" s="76" t="s">
        <v>585</v>
      </c>
      <c r="E98" s="172">
        <v>27</v>
      </c>
      <c r="F98" s="113">
        <v>2.09</v>
      </c>
      <c r="G98" s="21">
        <f t="shared" si="0"/>
        <v>56.43</v>
      </c>
    </row>
    <row r="99" spans="1:7">
      <c r="A99" s="73" t="s">
        <v>664</v>
      </c>
      <c r="B99" s="73" t="s">
        <v>667</v>
      </c>
      <c r="C99" s="266" t="s">
        <v>918</v>
      </c>
      <c r="D99" s="76" t="s">
        <v>40</v>
      </c>
      <c r="E99" s="77">
        <v>858</v>
      </c>
      <c r="F99" s="113">
        <v>2.25</v>
      </c>
      <c r="G99" s="21">
        <f t="shared" si="0"/>
        <v>1930.5</v>
      </c>
    </row>
    <row r="100" spans="1:7">
      <c r="A100" s="73" t="s">
        <v>664</v>
      </c>
      <c r="B100" s="73" t="s">
        <v>668</v>
      </c>
      <c r="C100" s="72" t="s">
        <v>597</v>
      </c>
      <c r="D100" s="76" t="s">
        <v>40</v>
      </c>
      <c r="E100" s="77">
        <v>304</v>
      </c>
      <c r="F100" s="113">
        <v>0.84</v>
      </c>
      <c r="G100" s="21">
        <f t="shared" si="0"/>
        <v>255.36</v>
      </c>
    </row>
    <row r="101" spans="1:7">
      <c r="A101" s="73" t="s">
        <v>664</v>
      </c>
      <c r="B101" s="73" t="s">
        <v>669</v>
      </c>
      <c r="C101" s="189" t="s">
        <v>907</v>
      </c>
      <c r="D101" s="76" t="s">
        <v>585</v>
      </c>
      <c r="E101" s="77">
        <v>56</v>
      </c>
      <c r="F101" s="113">
        <v>6.29</v>
      </c>
      <c r="G101" s="21">
        <f t="shared" si="0"/>
        <v>352.24</v>
      </c>
    </row>
    <row r="102" spans="1:7">
      <c r="A102" s="73" t="s">
        <v>664</v>
      </c>
      <c r="B102" s="73" t="s">
        <v>670</v>
      </c>
      <c r="C102" s="72" t="s">
        <v>574</v>
      </c>
      <c r="D102" s="76" t="s">
        <v>584</v>
      </c>
      <c r="E102" s="172">
        <v>28</v>
      </c>
      <c r="F102" s="113">
        <v>73.44</v>
      </c>
      <c r="G102" s="21">
        <f t="shared" si="0"/>
        <v>2056.3200000000002</v>
      </c>
    </row>
    <row r="103" spans="1:7">
      <c r="A103" s="73" t="s">
        <v>664</v>
      </c>
      <c r="B103" s="73" t="s">
        <v>671</v>
      </c>
      <c r="C103" s="72" t="s">
        <v>604</v>
      </c>
      <c r="D103" s="76" t="s">
        <v>584</v>
      </c>
      <c r="E103" s="172">
        <v>1</v>
      </c>
      <c r="F103" s="113">
        <v>1978.48</v>
      </c>
      <c r="G103" s="21">
        <f t="shared" si="0"/>
        <v>1978.48</v>
      </c>
    </row>
    <row r="104" spans="1:7">
      <c r="A104" s="73" t="s">
        <v>664</v>
      </c>
      <c r="B104" s="73" t="s">
        <v>672</v>
      </c>
      <c r="C104" s="72" t="s">
        <v>575</v>
      </c>
      <c r="D104" s="76" t="s">
        <v>585</v>
      </c>
      <c r="E104" s="172">
        <v>27</v>
      </c>
      <c r="F104" s="113">
        <v>3.78</v>
      </c>
      <c r="G104" s="21">
        <f t="shared" si="0"/>
        <v>102.06</v>
      </c>
    </row>
    <row r="105" spans="1:7">
      <c r="A105" s="73" t="s">
        <v>664</v>
      </c>
      <c r="B105" s="73" t="s">
        <v>673</v>
      </c>
      <c r="C105" s="72" t="s">
        <v>576</v>
      </c>
      <c r="D105" s="76" t="s">
        <v>584</v>
      </c>
      <c r="E105" s="172">
        <v>1</v>
      </c>
      <c r="F105" s="113">
        <v>293.74</v>
      </c>
      <c r="G105" s="21">
        <f t="shared" si="0"/>
        <v>293.74</v>
      </c>
    </row>
    <row r="106" spans="1:7">
      <c r="A106" s="73" t="s">
        <v>664</v>
      </c>
      <c r="B106" s="73" t="s">
        <v>674</v>
      </c>
      <c r="C106" s="72" t="s">
        <v>577</v>
      </c>
      <c r="D106" s="76" t="s">
        <v>578</v>
      </c>
      <c r="E106" s="77">
        <v>802</v>
      </c>
      <c r="F106" s="113">
        <v>5.24</v>
      </c>
      <c r="G106" s="21">
        <f t="shared" si="0"/>
        <v>4202.4799999999996</v>
      </c>
    </row>
    <row r="107" spans="1:7">
      <c r="A107" s="73" t="s">
        <v>664</v>
      </c>
      <c r="B107" s="73" t="s">
        <v>675</v>
      </c>
      <c r="C107" s="72" t="s">
        <v>579</v>
      </c>
      <c r="D107" s="76" t="s">
        <v>578</v>
      </c>
      <c r="E107" s="77">
        <v>802</v>
      </c>
      <c r="F107" s="113">
        <v>1.68</v>
      </c>
      <c r="G107" s="21">
        <f t="shared" si="0"/>
        <v>1347.36</v>
      </c>
    </row>
    <row r="108" spans="1:7">
      <c r="A108" s="73" t="s">
        <v>664</v>
      </c>
      <c r="B108" s="73" t="s">
        <v>676</v>
      </c>
      <c r="C108" s="72" t="s">
        <v>580</v>
      </c>
      <c r="D108" s="76" t="s">
        <v>578</v>
      </c>
      <c r="E108" s="77">
        <v>56</v>
      </c>
      <c r="F108" s="113">
        <v>36.71</v>
      </c>
      <c r="G108" s="21">
        <f t="shared" si="0"/>
        <v>2055.7600000000002</v>
      </c>
    </row>
    <row r="109" spans="1:7">
      <c r="A109" s="73" t="s">
        <v>664</v>
      </c>
      <c r="B109" s="73" t="s">
        <v>677</v>
      </c>
      <c r="C109" s="72" t="s">
        <v>611</v>
      </c>
      <c r="D109" s="76" t="s">
        <v>578</v>
      </c>
      <c r="E109" s="77">
        <v>304</v>
      </c>
      <c r="F109" s="113">
        <v>1.05</v>
      </c>
      <c r="G109" s="21">
        <f t="shared" si="0"/>
        <v>319.2</v>
      </c>
    </row>
    <row r="110" spans="1:7">
      <c r="A110" s="73" t="s">
        <v>664</v>
      </c>
      <c r="B110" s="73" t="s">
        <v>678</v>
      </c>
      <c r="C110" s="72" t="s">
        <v>581</v>
      </c>
      <c r="D110" s="76" t="s">
        <v>578</v>
      </c>
      <c r="E110" s="77">
        <v>858</v>
      </c>
      <c r="F110" s="113">
        <v>2.94</v>
      </c>
      <c r="G110" s="21">
        <f t="shared" si="0"/>
        <v>2522.52</v>
      </c>
    </row>
    <row r="111" spans="1:7">
      <c r="A111" s="73" t="s">
        <v>664</v>
      </c>
      <c r="B111" s="73" t="s">
        <v>679</v>
      </c>
      <c r="C111" s="72" t="s">
        <v>582</v>
      </c>
      <c r="D111" s="76" t="s">
        <v>578</v>
      </c>
      <c r="E111" s="77">
        <v>802</v>
      </c>
      <c r="F111" s="113">
        <v>0.1</v>
      </c>
      <c r="G111" s="21">
        <f t="shared" si="0"/>
        <v>80.2</v>
      </c>
    </row>
    <row r="112" spans="1:7">
      <c r="A112" s="73" t="s">
        <v>664</v>
      </c>
      <c r="B112" s="73" t="s">
        <v>680</v>
      </c>
      <c r="C112" s="72" t="s">
        <v>615</v>
      </c>
      <c r="D112" s="76" t="s">
        <v>585</v>
      </c>
      <c r="E112" s="172">
        <v>27</v>
      </c>
      <c r="F112" s="113">
        <v>83.93</v>
      </c>
      <c r="G112" s="21">
        <f t="shared" si="0"/>
        <v>2266.11</v>
      </c>
    </row>
    <row r="113" spans="1:9">
      <c r="A113" s="73" t="s">
        <v>664</v>
      </c>
      <c r="B113" s="73" t="s">
        <v>681</v>
      </c>
      <c r="C113" s="72" t="s">
        <v>617</v>
      </c>
      <c r="D113" s="76" t="s">
        <v>585</v>
      </c>
      <c r="E113" s="172">
        <v>27</v>
      </c>
      <c r="F113" s="113">
        <v>83.93</v>
      </c>
      <c r="G113" s="21">
        <f t="shared" si="0"/>
        <v>2266.11</v>
      </c>
    </row>
    <row r="114" spans="1:9">
      <c r="A114" s="73" t="s">
        <v>664</v>
      </c>
      <c r="B114" s="73" t="s">
        <v>682</v>
      </c>
      <c r="C114" s="72" t="s">
        <v>619</v>
      </c>
      <c r="D114" s="76" t="s">
        <v>585</v>
      </c>
      <c r="E114" s="172">
        <v>27</v>
      </c>
      <c r="F114" s="113">
        <v>62.95</v>
      </c>
      <c r="G114" s="21">
        <f t="shared" si="0"/>
        <v>1699.65</v>
      </c>
    </row>
    <row r="115" spans="1:9">
      <c r="A115" s="73" t="s">
        <v>664</v>
      </c>
      <c r="B115" s="73" t="s">
        <v>683</v>
      </c>
      <c r="C115" s="72" t="s">
        <v>583</v>
      </c>
      <c r="D115" s="76" t="s">
        <v>584</v>
      </c>
      <c r="E115" s="172">
        <v>27</v>
      </c>
      <c r="F115" s="113">
        <v>73.44</v>
      </c>
      <c r="G115" s="21">
        <f t="shared" si="0"/>
        <v>1982.88</v>
      </c>
    </row>
    <row r="116" spans="1:9">
      <c r="A116" s="73" t="s">
        <v>664</v>
      </c>
      <c r="B116" s="73" t="s">
        <v>684</v>
      </c>
      <c r="C116" s="72" t="s">
        <v>622</v>
      </c>
      <c r="D116" s="76" t="s">
        <v>584</v>
      </c>
      <c r="E116" s="172">
        <v>1</v>
      </c>
      <c r="F116" s="113">
        <v>209.81</v>
      </c>
      <c r="G116" s="21">
        <f t="shared" si="0"/>
        <v>209.81</v>
      </c>
    </row>
    <row r="117" spans="1:9">
      <c r="A117" s="73" t="s">
        <v>664</v>
      </c>
      <c r="B117" s="73" t="s">
        <v>685</v>
      </c>
      <c r="C117" s="72" t="s">
        <v>624</v>
      </c>
      <c r="D117" s="76" t="s">
        <v>585</v>
      </c>
      <c r="E117" s="172">
        <v>27</v>
      </c>
      <c r="F117" s="113">
        <v>8.4</v>
      </c>
      <c r="G117" s="21">
        <f t="shared" si="0"/>
        <v>226.8</v>
      </c>
    </row>
    <row r="118" spans="1:9">
      <c r="A118" s="73" t="s">
        <v>664</v>
      </c>
      <c r="B118" s="73" t="s">
        <v>686</v>
      </c>
      <c r="C118" s="72" t="s">
        <v>626</v>
      </c>
      <c r="D118" s="76" t="s">
        <v>584</v>
      </c>
      <c r="E118" s="172">
        <v>27</v>
      </c>
      <c r="F118" s="113">
        <v>26.22</v>
      </c>
      <c r="G118" s="21">
        <f t="shared" si="0"/>
        <v>707.94</v>
      </c>
    </row>
    <row r="119" spans="1:9">
      <c r="A119" s="73" t="s">
        <v>664</v>
      </c>
      <c r="B119" s="73" t="s">
        <v>687</v>
      </c>
      <c r="C119" s="72" t="s">
        <v>628</v>
      </c>
      <c r="D119" s="76" t="s">
        <v>584</v>
      </c>
      <c r="E119" s="172">
        <v>56</v>
      </c>
      <c r="F119" s="113">
        <v>15.73</v>
      </c>
      <c r="G119" s="21">
        <f t="shared" si="0"/>
        <v>880.88</v>
      </c>
    </row>
    <row r="120" spans="1:9">
      <c r="A120" s="73" t="s">
        <v>664</v>
      </c>
      <c r="B120" s="73" t="s">
        <v>688</v>
      </c>
      <c r="C120" s="72" t="s">
        <v>586</v>
      </c>
      <c r="D120" s="76" t="s">
        <v>585</v>
      </c>
      <c r="E120" s="172">
        <v>28</v>
      </c>
      <c r="F120" s="113">
        <v>6.82</v>
      </c>
      <c r="G120" s="21">
        <f t="shared" si="0"/>
        <v>190.96</v>
      </c>
    </row>
    <row r="121" spans="1:9">
      <c r="A121" s="73" t="s">
        <v>664</v>
      </c>
      <c r="B121" s="73" t="s">
        <v>689</v>
      </c>
      <c r="C121" s="72" t="s">
        <v>587</v>
      </c>
      <c r="D121" s="76" t="s">
        <v>585</v>
      </c>
      <c r="E121" s="172">
        <v>28</v>
      </c>
      <c r="F121" s="113">
        <v>6.82</v>
      </c>
      <c r="G121" s="21">
        <f t="shared" si="0"/>
        <v>190.96</v>
      </c>
    </row>
    <row r="122" spans="1:9" ht="15.75" thickBot="1">
      <c r="A122" s="73" t="s">
        <v>664</v>
      </c>
      <c r="B122" s="73" t="s">
        <v>690</v>
      </c>
      <c r="C122" s="72" t="s">
        <v>632</v>
      </c>
      <c r="D122" s="76" t="s">
        <v>584</v>
      </c>
      <c r="E122" s="172">
        <v>1</v>
      </c>
      <c r="F122" s="113">
        <v>262.25</v>
      </c>
      <c r="G122" s="21">
        <f t="shared" si="0"/>
        <v>262.25</v>
      </c>
    </row>
    <row r="123" spans="1:9" ht="29.25" thickBot="1">
      <c r="A123" s="92" t="s">
        <v>664</v>
      </c>
      <c r="B123" s="94" t="s">
        <v>691</v>
      </c>
      <c r="C123" s="23" t="s">
        <v>634</v>
      </c>
      <c r="D123" s="24" t="s">
        <v>584</v>
      </c>
      <c r="E123" s="175">
        <v>1</v>
      </c>
      <c r="F123" s="25">
        <v>115.4</v>
      </c>
      <c r="G123" s="82">
        <f t="shared" si="0"/>
        <v>115.4</v>
      </c>
      <c r="H123" s="42" t="s">
        <v>119</v>
      </c>
      <c r="I123" s="43">
        <f>ROUND(SUM(G87:G123),2)</f>
        <v>71439.509999999995</v>
      </c>
    </row>
    <row r="124" spans="1:9" ht="15.75" thickBot="1">
      <c r="A124" s="73" t="s">
        <v>692</v>
      </c>
      <c r="B124" s="73" t="s">
        <v>121</v>
      </c>
      <c r="C124" s="72" t="s">
        <v>693</v>
      </c>
      <c r="D124" s="76" t="s">
        <v>584</v>
      </c>
      <c r="E124" s="172">
        <v>1</v>
      </c>
      <c r="F124" s="113">
        <v>1049.03</v>
      </c>
      <c r="G124" s="20">
        <f t="shared" si="0"/>
        <v>1049.03</v>
      </c>
    </row>
    <row r="125" spans="1:9" ht="29.25" thickBot="1">
      <c r="A125" s="22" t="s">
        <v>692</v>
      </c>
      <c r="B125" s="22" t="s">
        <v>128</v>
      </c>
      <c r="C125" s="23" t="s">
        <v>694</v>
      </c>
      <c r="D125" s="24" t="s">
        <v>584</v>
      </c>
      <c r="E125" s="175">
        <v>1</v>
      </c>
      <c r="F125" s="25">
        <v>2727.48</v>
      </c>
      <c r="G125" s="26">
        <f t="shared" si="0"/>
        <v>2727.48</v>
      </c>
      <c r="H125" s="42" t="s">
        <v>132</v>
      </c>
      <c r="I125" s="43">
        <f>ROUND(SUM(G124:G125),2)</f>
        <v>3776.51</v>
      </c>
    </row>
    <row r="126" spans="1:9" ht="43.5" thickBot="1">
      <c r="F126" s="50" t="s">
        <v>695</v>
      </c>
      <c r="G126" s="51">
        <f>SUM(G6:G125)</f>
        <v>196991.21999999991</v>
      </c>
    </row>
  </sheetData>
  <mergeCells count="2">
    <mergeCell ref="A1:G1"/>
    <mergeCell ref="A4:G4"/>
  </mergeCells>
  <phoneticPr fontId="9"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4413-495A-4285-84C9-E9592B8D50E0}">
  <dimension ref="A1:I100"/>
  <sheetViews>
    <sheetView topLeftCell="C85" zoomScale="85" zoomScaleNormal="85" workbookViewId="0">
      <selection activeCell="F98" sqref="F98:F99"/>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7" ht="40.15" customHeight="1">
      <c r="A1" s="282" t="s">
        <v>2</v>
      </c>
      <c r="B1" s="282"/>
      <c r="C1" s="282"/>
      <c r="D1" s="282"/>
      <c r="E1" s="282"/>
      <c r="F1" s="282"/>
      <c r="G1" s="282"/>
    </row>
    <row r="2" spans="1:7" ht="21.6" customHeight="1">
      <c r="A2" s="1"/>
      <c r="B2" s="1"/>
      <c r="C2" s="1"/>
      <c r="D2" s="1"/>
      <c r="E2" s="52"/>
      <c r="F2" s="1"/>
      <c r="G2" s="1"/>
    </row>
    <row r="3" spans="1:7" ht="20.25" customHeight="1" thickBot="1">
      <c r="A3" s="49"/>
      <c r="B3" s="49"/>
      <c r="C3" s="48"/>
      <c r="D3" s="48"/>
      <c r="E3" s="59"/>
      <c r="F3" s="48"/>
      <c r="G3" s="47"/>
    </row>
    <row r="4" spans="1:7" ht="14.45" customHeight="1">
      <c r="A4" s="283" t="s">
        <v>696</v>
      </c>
      <c r="B4" s="283"/>
      <c r="C4" s="283"/>
      <c r="D4" s="283"/>
      <c r="E4" s="283"/>
      <c r="F4" s="283"/>
      <c r="G4" s="284"/>
    </row>
    <row r="5" spans="1:7" ht="43.5" thickBot="1">
      <c r="A5" s="29" t="s">
        <v>5</v>
      </c>
      <c r="B5" s="29" t="s">
        <v>6</v>
      </c>
      <c r="C5" s="29" t="s">
        <v>7</v>
      </c>
      <c r="D5" s="29" t="s">
        <v>8</v>
      </c>
      <c r="E5" s="53" t="s">
        <v>9</v>
      </c>
      <c r="F5" s="30" t="s">
        <v>697</v>
      </c>
      <c r="G5" s="31" t="s">
        <v>11</v>
      </c>
    </row>
    <row r="6" spans="1:7" ht="30">
      <c r="A6" s="105" t="s">
        <v>698</v>
      </c>
      <c r="B6" s="16" t="s">
        <v>13</v>
      </c>
      <c r="C6" s="17" t="s">
        <v>699</v>
      </c>
      <c r="D6" s="18" t="s">
        <v>40</v>
      </c>
      <c r="E6" s="54">
        <v>157</v>
      </c>
      <c r="F6" s="19">
        <v>22.44</v>
      </c>
      <c r="G6" s="20">
        <f t="shared" ref="G6:G99" si="0">ROUND((E6*F6),2)</f>
        <v>3523.08</v>
      </c>
    </row>
    <row r="7" spans="1:7">
      <c r="A7" s="108" t="s">
        <v>698</v>
      </c>
      <c r="B7" s="73" t="s">
        <v>16</v>
      </c>
      <c r="C7" s="72" t="s">
        <v>700</v>
      </c>
      <c r="D7" s="76" t="s">
        <v>27</v>
      </c>
      <c r="E7" s="172">
        <v>5</v>
      </c>
      <c r="F7" s="113">
        <v>5.65</v>
      </c>
      <c r="G7" s="21">
        <f t="shared" si="0"/>
        <v>28.25</v>
      </c>
    </row>
    <row r="8" spans="1:7" ht="30">
      <c r="A8" s="108" t="s">
        <v>698</v>
      </c>
      <c r="B8" s="73" t="s">
        <v>19</v>
      </c>
      <c r="C8" s="72" t="s">
        <v>701</v>
      </c>
      <c r="D8" s="76" t="s">
        <v>40</v>
      </c>
      <c r="E8" s="77">
        <v>443</v>
      </c>
      <c r="F8" s="113">
        <v>26.05</v>
      </c>
      <c r="G8" s="21">
        <f t="shared" si="0"/>
        <v>11540.15</v>
      </c>
    </row>
    <row r="9" spans="1:7">
      <c r="A9" s="108" t="s">
        <v>698</v>
      </c>
      <c r="B9" s="73" t="s">
        <v>21</v>
      </c>
      <c r="C9" s="72" t="s">
        <v>702</v>
      </c>
      <c r="D9" s="76" t="s">
        <v>27</v>
      </c>
      <c r="E9" s="172">
        <v>5</v>
      </c>
      <c r="F9" s="113">
        <v>13.61</v>
      </c>
      <c r="G9" s="21">
        <f t="shared" si="0"/>
        <v>68.05</v>
      </c>
    </row>
    <row r="10" spans="1:7">
      <c r="A10" s="108" t="s">
        <v>698</v>
      </c>
      <c r="B10" s="73" t="s">
        <v>23</v>
      </c>
      <c r="C10" s="72" t="s">
        <v>703</v>
      </c>
      <c r="D10" s="76" t="s">
        <v>27</v>
      </c>
      <c r="E10" s="172">
        <v>1</v>
      </c>
      <c r="F10" s="113">
        <v>15.42</v>
      </c>
      <c r="G10" s="21">
        <f t="shared" si="0"/>
        <v>15.42</v>
      </c>
    </row>
    <row r="11" spans="1:7" ht="30">
      <c r="A11" s="108" t="s">
        <v>698</v>
      </c>
      <c r="B11" s="73" t="s">
        <v>25</v>
      </c>
      <c r="C11" s="72" t="s">
        <v>704</v>
      </c>
      <c r="D11" s="76" t="s">
        <v>578</v>
      </c>
      <c r="E11" s="77">
        <v>103</v>
      </c>
      <c r="F11" s="113">
        <v>31.42</v>
      </c>
      <c r="G11" s="21">
        <f t="shared" si="0"/>
        <v>3236.26</v>
      </c>
    </row>
    <row r="12" spans="1:7" ht="30">
      <c r="A12" s="108" t="s">
        <v>698</v>
      </c>
      <c r="B12" s="73" t="s">
        <v>28</v>
      </c>
      <c r="C12" s="72" t="s">
        <v>705</v>
      </c>
      <c r="D12" s="76" t="s">
        <v>40</v>
      </c>
      <c r="E12" s="77">
        <v>125</v>
      </c>
      <c r="F12" s="113">
        <v>30.82</v>
      </c>
      <c r="G12" s="21">
        <f t="shared" si="0"/>
        <v>3852.5</v>
      </c>
    </row>
    <row r="13" spans="1:7">
      <c r="A13" s="108" t="s">
        <v>698</v>
      </c>
      <c r="B13" s="73" t="s">
        <v>30</v>
      </c>
      <c r="C13" s="72" t="s">
        <v>706</v>
      </c>
      <c r="D13" s="76" t="s">
        <v>27</v>
      </c>
      <c r="E13" s="172">
        <v>12</v>
      </c>
      <c r="F13" s="113">
        <v>25.88</v>
      </c>
      <c r="G13" s="21">
        <f t="shared" si="0"/>
        <v>310.56</v>
      </c>
    </row>
    <row r="14" spans="1:7" ht="30">
      <c r="A14" s="108" t="s">
        <v>698</v>
      </c>
      <c r="B14" s="73" t="s">
        <v>32</v>
      </c>
      <c r="C14" s="72" t="s">
        <v>707</v>
      </c>
      <c r="D14" s="76" t="s">
        <v>578</v>
      </c>
      <c r="E14" s="77">
        <v>90</v>
      </c>
      <c r="F14" s="113">
        <v>36.21</v>
      </c>
      <c r="G14" s="21">
        <f t="shared" si="0"/>
        <v>3258.9</v>
      </c>
    </row>
    <row r="15" spans="1:7">
      <c r="A15" s="108" t="s">
        <v>698</v>
      </c>
      <c r="B15" s="73" t="s">
        <v>34</v>
      </c>
      <c r="C15" s="72" t="s">
        <v>708</v>
      </c>
      <c r="D15" s="76" t="s">
        <v>60</v>
      </c>
      <c r="E15" s="77">
        <v>378</v>
      </c>
      <c r="F15" s="113">
        <v>33.479999999999997</v>
      </c>
      <c r="G15" s="21">
        <f t="shared" si="0"/>
        <v>12655.44</v>
      </c>
    </row>
    <row r="16" spans="1:7" ht="30">
      <c r="A16" s="108" t="s">
        <v>698</v>
      </c>
      <c r="B16" s="73" t="s">
        <v>36</v>
      </c>
      <c r="C16" s="72" t="s">
        <v>709</v>
      </c>
      <c r="D16" s="76" t="s">
        <v>578</v>
      </c>
      <c r="E16" s="77">
        <v>26</v>
      </c>
      <c r="F16" s="113">
        <v>18.350000000000001</v>
      </c>
      <c r="G16" s="21">
        <f t="shared" si="0"/>
        <v>477.1</v>
      </c>
    </row>
    <row r="17" spans="1:7" ht="30">
      <c r="A17" s="108" t="s">
        <v>698</v>
      </c>
      <c r="B17" s="73" t="s">
        <v>38</v>
      </c>
      <c r="C17" s="72" t="s">
        <v>710</v>
      </c>
      <c r="D17" s="76" t="s">
        <v>578</v>
      </c>
      <c r="E17" s="77">
        <v>19</v>
      </c>
      <c r="F17" s="113">
        <v>23.52</v>
      </c>
      <c r="G17" s="21">
        <f t="shared" si="0"/>
        <v>446.88</v>
      </c>
    </row>
    <row r="18" spans="1:7" ht="30">
      <c r="A18" s="108" t="s">
        <v>698</v>
      </c>
      <c r="B18" s="73" t="s">
        <v>41</v>
      </c>
      <c r="C18" s="72" t="s">
        <v>711</v>
      </c>
      <c r="D18" s="76" t="s">
        <v>578</v>
      </c>
      <c r="E18" s="77">
        <v>23</v>
      </c>
      <c r="F18" s="113">
        <v>27.09</v>
      </c>
      <c r="G18" s="21">
        <f t="shared" si="0"/>
        <v>623.07000000000005</v>
      </c>
    </row>
    <row r="19" spans="1:7" ht="30">
      <c r="A19" s="108" t="s">
        <v>698</v>
      </c>
      <c r="B19" s="73" t="s">
        <v>43</v>
      </c>
      <c r="C19" s="72" t="s">
        <v>712</v>
      </c>
      <c r="D19" s="76" t="s">
        <v>578</v>
      </c>
      <c r="E19" s="77">
        <v>2</v>
      </c>
      <c r="F19" s="113">
        <v>33.590000000000003</v>
      </c>
      <c r="G19" s="21">
        <f t="shared" si="0"/>
        <v>67.180000000000007</v>
      </c>
    </row>
    <row r="20" spans="1:7" ht="30">
      <c r="A20" s="108" t="s">
        <v>698</v>
      </c>
      <c r="B20" s="73" t="s">
        <v>45</v>
      </c>
      <c r="C20" s="72" t="s">
        <v>713</v>
      </c>
      <c r="D20" s="76" t="s">
        <v>578</v>
      </c>
      <c r="E20" s="77">
        <v>4</v>
      </c>
      <c r="F20" s="113">
        <v>41.06</v>
      </c>
      <c r="G20" s="21">
        <f t="shared" si="0"/>
        <v>164.24</v>
      </c>
    </row>
    <row r="21" spans="1:7" ht="30">
      <c r="A21" s="108" t="s">
        <v>698</v>
      </c>
      <c r="B21" s="73" t="s">
        <v>47</v>
      </c>
      <c r="C21" s="72" t="s">
        <v>714</v>
      </c>
      <c r="D21" s="76" t="s">
        <v>578</v>
      </c>
      <c r="E21" s="77">
        <v>38</v>
      </c>
      <c r="F21" s="113">
        <v>58.19</v>
      </c>
      <c r="G21" s="21">
        <f t="shared" si="0"/>
        <v>2211.2199999999998</v>
      </c>
    </row>
    <row r="22" spans="1:7" ht="30">
      <c r="A22" s="108" t="s">
        <v>698</v>
      </c>
      <c r="B22" s="73" t="s">
        <v>50</v>
      </c>
      <c r="C22" s="72" t="s">
        <v>715</v>
      </c>
      <c r="D22" s="76" t="s">
        <v>40</v>
      </c>
      <c r="E22" s="77">
        <v>518</v>
      </c>
      <c r="F22" s="113">
        <v>51.46</v>
      </c>
      <c r="G22" s="21">
        <f t="shared" si="0"/>
        <v>26656.28</v>
      </c>
    </row>
    <row r="23" spans="1:7">
      <c r="A23" s="108" t="s">
        <v>698</v>
      </c>
      <c r="B23" s="73" t="s">
        <v>53</v>
      </c>
      <c r="C23" s="72" t="s">
        <v>716</v>
      </c>
      <c r="D23" s="76" t="s">
        <v>27</v>
      </c>
      <c r="E23" s="172">
        <v>5</v>
      </c>
      <c r="F23" s="113">
        <v>30.91</v>
      </c>
      <c r="G23" s="21">
        <f t="shared" si="0"/>
        <v>154.55000000000001</v>
      </c>
    </row>
    <row r="24" spans="1:7">
      <c r="A24" s="108" t="s">
        <v>698</v>
      </c>
      <c r="B24" s="73" t="s">
        <v>55</v>
      </c>
      <c r="C24" s="72" t="s">
        <v>717</v>
      </c>
      <c r="D24" s="76" t="s">
        <v>27</v>
      </c>
      <c r="E24" s="172">
        <v>7</v>
      </c>
      <c r="F24" s="113">
        <v>127.81</v>
      </c>
      <c r="G24" s="21">
        <f t="shared" si="0"/>
        <v>894.67</v>
      </c>
    </row>
    <row r="25" spans="1:7" ht="30">
      <c r="A25" s="108" t="s">
        <v>698</v>
      </c>
      <c r="B25" s="73" t="s">
        <v>171</v>
      </c>
      <c r="C25" s="266" t="s">
        <v>928</v>
      </c>
      <c r="D25" s="76" t="s">
        <v>578</v>
      </c>
      <c r="E25" s="77">
        <v>5</v>
      </c>
      <c r="F25" s="113">
        <v>51.48</v>
      </c>
      <c r="G25" s="21">
        <f t="shared" si="0"/>
        <v>257.39999999999998</v>
      </c>
    </row>
    <row r="26" spans="1:7">
      <c r="A26" s="108" t="s">
        <v>698</v>
      </c>
      <c r="B26" s="73" t="s">
        <v>173</v>
      </c>
      <c r="C26" s="72" t="s">
        <v>718</v>
      </c>
      <c r="D26" s="76" t="s">
        <v>578</v>
      </c>
      <c r="E26" s="195">
        <v>92</v>
      </c>
      <c r="F26" s="113">
        <v>102.08</v>
      </c>
      <c r="G26" s="21">
        <f t="shared" si="0"/>
        <v>9391.36</v>
      </c>
    </row>
    <row r="27" spans="1:7">
      <c r="A27" s="108" t="s">
        <v>698</v>
      </c>
      <c r="B27" s="73" t="s">
        <v>175</v>
      </c>
      <c r="C27" s="72" t="s">
        <v>719</v>
      </c>
      <c r="D27" s="76" t="s">
        <v>578</v>
      </c>
      <c r="E27" s="77">
        <v>73</v>
      </c>
      <c r="F27" s="113">
        <v>187.63</v>
      </c>
      <c r="G27" s="21">
        <f t="shared" si="0"/>
        <v>13696.99</v>
      </c>
    </row>
    <row r="28" spans="1:7">
      <c r="A28" s="108" t="s">
        <v>698</v>
      </c>
      <c r="B28" s="73" t="s">
        <v>177</v>
      </c>
      <c r="C28" s="72" t="s">
        <v>720</v>
      </c>
      <c r="D28" s="76" t="s">
        <v>578</v>
      </c>
      <c r="E28" s="267">
        <v>165</v>
      </c>
      <c r="F28" s="113">
        <v>5.88</v>
      </c>
      <c r="G28" s="21">
        <f t="shared" si="0"/>
        <v>970.2</v>
      </c>
    </row>
    <row r="29" spans="1:7">
      <c r="A29" s="108" t="s">
        <v>698</v>
      </c>
      <c r="B29" s="73" t="s">
        <v>179</v>
      </c>
      <c r="C29" s="72" t="s">
        <v>721</v>
      </c>
      <c r="D29" s="76" t="s">
        <v>585</v>
      </c>
      <c r="E29" s="172">
        <v>16</v>
      </c>
      <c r="F29" s="113">
        <v>487.61</v>
      </c>
      <c r="G29" s="21">
        <f t="shared" si="0"/>
        <v>7801.76</v>
      </c>
    </row>
    <row r="30" spans="1:7">
      <c r="A30" s="108" t="s">
        <v>698</v>
      </c>
      <c r="B30" s="73" t="s">
        <v>180</v>
      </c>
      <c r="C30" s="72" t="s">
        <v>722</v>
      </c>
      <c r="D30" s="76" t="s">
        <v>585</v>
      </c>
      <c r="E30" s="172">
        <v>3</v>
      </c>
      <c r="F30" s="113">
        <v>1030.48</v>
      </c>
      <c r="G30" s="21">
        <f t="shared" si="0"/>
        <v>3091.44</v>
      </c>
    </row>
    <row r="31" spans="1:7">
      <c r="A31" s="108" t="s">
        <v>698</v>
      </c>
      <c r="B31" s="73" t="s">
        <v>182</v>
      </c>
      <c r="C31" s="72" t="s">
        <v>723</v>
      </c>
      <c r="D31" s="76" t="s">
        <v>585</v>
      </c>
      <c r="E31" s="172">
        <v>1</v>
      </c>
      <c r="F31" s="113">
        <v>1430.16</v>
      </c>
      <c r="G31" s="21">
        <f t="shared" si="0"/>
        <v>1430.16</v>
      </c>
    </row>
    <row r="32" spans="1:7">
      <c r="A32" s="108" t="s">
        <v>698</v>
      </c>
      <c r="B32" s="73" t="s">
        <v>184</v>
      </c>
      <c r="C32" s="72" t="s">
        <v>724</v>
      </c>
      <c r="D32" s="76" t="s">
        <v>585</v>
      </c>
      <c r="E32" s="172">
        <v>1</v>
      </c>
      <c r="F32" s="113">
        <v>2146.2399999999998</v>
      </c>
      <c r="G32" s="21">
        <f t="shared" si="0"/>
        <v>2146.2399999999998</v>
      </c>
    </row>
    <row r="33" spans="1:9">
      <c r="A33" s="108" t="s">
        <v>698</v>
      </c>
      <c r="B33" s="73" t="s">
        <v>185</v>
      </c>
      <c r="C33" s="72" t="s">
        <v>725</v>
      </c>
      <c r="D33" s="76" t="s">
        <v>585</v>
      </c>
      <c r="E33" s="172">
        <v>1</v>
      </c>
      <c r="F33" s="113">
        <v>1052.3599999999999</v>
      </c>
      <c r="G33" s="21">
        <f t="shared" si="0"/>
        <v>1052.3599999999999</v>
      </c>
    </row>
    <row r="34" spans="1:9">
      <c r="A34" s="108" t="s">
        <v>698</v>
      </c>
      <c r="B34" s="73" t="s">
        <v>187</v>
      </c>
      <c r="C34" s="72" t="s">
        <v>726</v>
      </c>
      <c r="D34" s="76" t="s">
        <v>585</v>
      </c>
      <c r="E34" s="172">
        <v>5</v>
      </c>
      <c r="F34" s="113">
        <v>986.8</v>
      </c>
      <c r="G34" s="21">
        <f t="shared" si="0"/>
        <v>4934</v>
      </c>
    </row>
    <row r="35" spans="1:9">
      <c r="A35" s="108" t="s">
        <v>698</v>
      </c>
      <c r="B35" s="73" t="s">
        <v>189</v>
      </c>
      <c r="C35" s="72" t="s">
        <v>727</v>
      </c>
      <c r="D35" s="76" t="s">
        <v>585</v>
      </c>
      <c r="E35" s="172">
        <v>7</v>
      </c>
      <c r="F35" s="113">
        <v>1068.05</v>
      </c>
      <c r="G35" s="21">
        <f t="shared" si="0"/>
        <v>7476.35</v>
      </c>
    </row>
    <row r="36" spans="1:9">
      <c r="A36" s="108" t="s">
        <v>698</v>
      </c>
      <c r="B36" s="73" t="s">
        <v>190</v>
      </c>
      <c r="C36" s="72" t="s">
        <v>728</v>
      </c>
      <c r="D36" s="76" t="s">
        <v>585</v>
      </c>
      <c r="E36" s="172">
        <v>4</v>
      </c>
      <c r="F36" s="113">
        <v>1185.2</v>
      </c>
      <c r="G36" s="21">
        <f t="shared" si="0"/>
        <v>4740.8</v>
      </c>
    </row>
    <row r="37" spans="1:9">
      <c r="A37" s="108" t="s">
        <v>698</v>
      </c>
      <c r="B37" s="73" t="s">
        <v>191</v>
      </c>
      <c r="C37" s="72" t="s">
        <v>729</v>
      </c>
      <c r="D37" s="76" t="s">
        <v>585</v>
      </c>
      <c r="E37" s="172">
        <v>1</v>
      </c>
      <c r="F37" s="113">
        <v>147.44999999999999</v>
      </c>
      <c r="G37" s="21">
        <f t="shared" si="0"/>
        <v>147.44999999999999</v>
      </c>
    </row>
    <row r="38" spans="1:9">
      <c r="A38" s="108" t="s">
        <v>698</v>
      </c>
      <c r="B38" s="73" t="s">
        <v>192</v>
      </c>
      <c r="C38" s="72" t="s">
        <v>730</v>
      </c>
      <c r="D38" s="76" t="s">
        <v>585</v>
      </c>
      <c r="E38" s="172">
        <v>3</v>
      </c>
      <c r="F38" s="113">
        <v>235.11</v>
      </c>
      <c r="G38" s="21">
        <f t="shared" si="0"/>
        <v>705.33</v>
      </c>
    </row>
    <row r="39" spans="1:9">
      <c r="A39" s="108" t="s">
        <v>698</v>
      </c>
      <c r="B39" s="73" t="s">
        <v>193</v>
      </c>
      <c r="C39" s="72" t="s">
        <v>731</v>
      </c>
      <c r="D39" s="76" t="s">
        <v>585</v>
      </c>
      <c r="E39" s="172">
        <v>3</v>
      </c>
      <c r="F39" s="113">
        <v>1070.6500000000001</v>
      </c>
      <c r="G39" s="21">
        <f t="shared" si="0"/>
        <v>3211.95</v>
      </c>
    </row>
    <row r="40" spans="1:9">
      <c r="A40" s="108" t="s">
        <v>698</v>
      </c>
      <c r="B40" s="73" t="s">
        <v>195</v>
      </c>
      <c r="C40" s="72" t="s">
        <v>732</v>
      </c>
      <c r="D40" s="76" t="s">
        <v>585</v>
      </c>
      <c r="E40" s="172">
        <v>2</v>
      </c>
      <c r="F40" s="113">
        <v>12.28</v>
      </c>
      <c r="G40" s="21">
        <f t="shared" si="0"/>
        <v>24.56</v>
      </c>
    </row>
    <row r="41" spans="1:9" ht="30">
      <c r="A41" s="108" t="s">
        <v>698</v>
      </c>
      <c r="B41" s="73" t="s">
        <v>197</v>
      </c>
      <c r="C41" s="72" t="s">
        <v>733</v>
      </c>
      <c r="D41" s="76" t="s">
        <v>585</v>
      </c>
      <c r="E41" s="172">
        <v>15</v>
      </c>
      <c r="F41" s="113">
        <v>29.73</v>
      </c>
      <c r="G41" s="21">
        <f t="shared" si="0"/>
        <v>445.95</v>
      </c>
    </row>
    <row r="42" spans="1:9" ht="30">
      <c r="A42" s="108" t="s">
        <v>698</v>
      </c>
      <c r="B42" s="73" t="s">
        <v>198</v>
      </c>
      <c r="C42" s="72" t="s">
        <v>734</v>
      </c>
      <c r="D42" s="76" t="s">
        <v>585</v>
      </c>
      <c r="E42" s="172">
        <v>2</v>
      </c>
      <c r="F42" s="113">
        <v>31.54</v>
      </c>
      <c r="G42" s="21">
        <f t="shared" si="0"/>
        <v>63.08</v>
      </c>
    </row>
    <row r="43" spans="1:9" ht="30">
      <c r="A43" s="108" t="s">
        <v>698</v>
      </c>
      <c r="B43" s="73" t="s">
        <v>199</v>
      </c>
      <c r="C43" s="72" t="s">
        <v>735</v>
      </c>
      <c r="D43" s="76" t="s">
        <v>585</v>
      </c>
      <c r="E43" s="172">
        <v>7</v>
      </c>
      <c r="F43" s="113">
        <v>101.23</v>
      </c>
      <c r="G43" s="21">
        <f t="shared" si="0"/>
        <v>708.61</v>
      </c>
    </row>
    <row r="44" spans="1:9" ht="30">
      <c r="A44" s="108" t="s">
        <v>698</v>
      </c>
      <c r="B44" s="73" t="s">
        <v>200</v>
      </c>
      <c r="C44" s="72" t="s">
        <v>736</v>
      </c>
      <c r="D44" s="76" t="s">
        <v>585</v>
      </c>
      <c r="E44" s="172">
        <v>2</v>
      </c>
      <c r="F44" s="113">
        <v>102.17</v>
      </c>
      <c r="G44" s="21">
        <f t="shared" si="0"/>
        <v>204.34</v>
      </c>
    </row>
    <row r="45" spans="1:9" ht="30">
      <c r="A45" s="108" t="s">
        <v>698</v>
      </c>
      <c r="B45" s="73" t="s">
        <v>202</v>
      </c>
      <c r="C45" s="72" t="s">
        <v>737</v>
      </c>
      <c r="D45" s="76" t="s">
        <v>585</v>
      </c>
      <c r="E45" s="172">
        <v>2</v>
      </c>
      <c r="F45" s="113">
        <v>111.91</v>
      </c>
      <c r="G45" s="21">
        <f t="shared" si="0"/>
        <v>223.82</v>
      </c>
    </row>
    <row r="46" spans="1:9" ht="30">
      <c r="A46" s="108" t="s">
        <v>698</v>
      </c>
      <c r="B46" s="73" t="s">
        <v>203</v>
      </c>
      <c r="C46" s="72" t="s">
        <v>738</v>
      </c>
      <c r="D46" s="76" t="s">
        <v>585</v>
      </c>
      <c r="E46" s="172">
        <v>1</v>
      </c>
      <c r="F46" s="113">
        <v>139.19</v>
      </c>
      <c r="G46" s="21">
        <f t="shared" si="0"/>
        <v>139.19</v>
      </c>
    </row>
    <row r="47" spans="1:9" ht="15.75" thickBot="1">
      <c r="A47" s="108" t="s">
        <v>698</v>
      </c>
      <c r="B47" s="73" t="s">
        <v>205</v>
      </c>
      <c r="C47" s="72" t="s">
        <v>739</v>
      </c>
      <c r="D47" s="76" t="s">
        <v>60</v>
      </c>
      <c r="E47" s="77">
        <v>340</v>
      </c>
      <c r="F47" s="113">
        <v>8.17</v>
      </c>
      <c r="G47" s="21">
        <f t="shared" si="0"/>
        <v>2777.8</v>
      </c>
    </row>
    <row r="48" spans="1:9" ht="29.25" thickBot="1">
      <c r="A48" s="108" t="s">
        <v>698</v>
      </c>
      <c r="B48" s="94" t="s">
        <v>207</v>
      </c>
      <c r="C48" s="84" t="s">
        <v>740</v>
      </c>
      <c r="D48" s="85" t="s">
        <v>578</v>
      </c>
      <c r="E48" s="86">
        <v>182</v>
      </c>
      <c r="F48" s="114">
        <v>2.42</v>
      </c>
      <c r="G48" s="26">
        <f t="shared" si="0"/>
        <v>440.44</v>
      </c>
      <c r="H48" s="42" t="s">
        <v>56</v>
      </c>
      <c r="I48" s="43">
        <f>ROUND(SUM(G6:G48),2)</f>
        <v>136265.38</v>
      </c>
    </row>
    <row r="49" spans="1:9" ht="30">
      <c r="A49" s="105" t="s">
        <v>741</v>
      </c>
      <c r="B49" s="16" t="s">
        <v>58</v>
      </c>
      <c r="C49" s="17" t="s">
        <v>742</v>
      </c>
      <c r="D49" s="18" t="s">
        <v>743</v>
      </c>
      <c r="E49" s="77">
        <v>297</v>
      </c>
      <c r="F49" s="19">
        <v>57.7</v>
      </c>
      <c r="G49" s="20">
        <f t="shared" ref="G49:G51" si="1">ROUND((E49*F49),2)</f>
        <v>17136.900000000001</v>
      </c>
    </row>
    <row r="50" spans="1:9" ht="30.75" thickBot="1">
      <c r="A50" s="108" t="s">
        <v>741</v>
      </c>
      <c r="B50" s="14" t="s">
        <v>65</v>
      </c>
      <c r="C50" s="2" t="s">
        <v>745</v>
      </c>
      <c r="D50" s="13" t="s">
        <v>743</v>
      </c>
      <c r="E50" s="77">
        <v>109</v>
      </c>
      <c r="F50" s="3">
        <v>14.69</v>
      </c>
      <c r="G50" s="21">
        <f t="shared" si="1"/>
        <v>1601.21</v>
      </c>
    </row>
    <row r="51" spans="1:9" ht="30.75" thickBot="1">
      <c r="A51" s="107" t="s">
        <v>741</v>
      </c>
      <c r="B51" s="22" t="s">
        <v>67</v>
      </c>
      <c r="C51" s="23" t="s">
        <v>746</v>
      </c>
      <c r="D51" s="24" t="s">
        <v>743</v>
      </c>
      <c r="E51" s="86">
        <v>253.9</v>
      </c>
      <c r="F51" s="25">
        <v>17.84</v>
      </c>
      <c r="G51" s="26">
        <f t="shared" si="1"/>
        <v>4529.58</v>
      </c>
      <c r="H51" s="42" t="s">
        <v>81</v>
      </c>
      <c r="I51" s="43">
        <f>ROUND(SUM(G49:G51),2)</f>
        <v>23267.69</v>
      </c>
    </row>
    <row r="52" spans="1:9" ht="30">
      <c r="A52" s="108" t="s">
        <v>747</v>
      </c>
      <c r="B52" s="73" t="s">
        <v>83</v>
      </c>
      <c r="C52" s="72" t="s">
        <v>748</v>
      </c>
      <c r="D52" s="76" t="s">
        <v>40</v>
      </c>
      <c r="E52" s="77">
        <v>66</v>
      </c>
      <c r="F52" s="113">
        <v>23.93</v>
      </c>
      <c r="G52" s="79">
        <f t="shared" si="0"/>
        <v>1579.38</v>
      </c>
    </row>
    <row r="53" spans="1:9">
      <c r="A53" s="108" t="s">
        <v>747</v>
      </c>
      <c r="B53" s="73" t="s">
        <v>219</v>
      </c>
      <c r="C53" s="72" t="s">
        <v>749</v>
      </c>
      <c r="D53" s="76" t="s">
        <v>27</v>
      </c>
      <c r="E53" s="172">
        <v>2</v>
      </c>
      <c r="F53" s="113">
        <v>6.37</v>
      </c>
      <c r="G53" s="21">
        <f t="shared" si="0"/>
        <v>12.74</v>
      </c>
    </row>
    <row r="54" spans="1:9" ht="30">
      <c r="A54" s="108" t="s">
        <v>747</v>
      </c>
      <c r="B54" s="73" t="s">
        <v>221</v>
      </c>
      <c r="C54" s="72" t="s">
        <v>750</v>
      </c>
      <c r="D54" s="76" t="s">
        <v>40</v>
      </c>
      <c r="E54" s="77">
        <v>143</v>
      </c>
      <c r="F54" s="113">
        <v>26.05</v>
      </c>
      <c r="G54" s="21">
        <f t="shared" si="0"/>
        <v>3725.15</v>
      </c>
    </row>
    <row r="55" spans="1:9">
      <c r="A55" s="108" t="s">
        <v>747</v>
      </c>
      <c r="B55" s="73" t="s">
        <v>223</v>
      </c>
      <c r="C55" s="72" t="s">
        <v>702</v>
      </c>
      <c r="D55" s="76" t="s">
        <v>27</v>
      </c>
      <c r="E55" s="172">
        <v>4</v>
      </c>
      <c r="F55" s="113">
        <v>13.61</v>
      </c>
      <c r="G55" s="21">
        <f t="shared" si="0"/>
        <v>54.44</v>
      </c>
    </row>
    <row r="56" spans="1:9" ht="30">
      <c r="A56" s="108" t="s">
        <v>747</v>
      </c>
      <c r="B56" s="73" t="s">
        <v>225</v>
      </c>
      <c r="C56" s="72" t="s">
        <v>705</v>
      </c>
      <c r="D56" s="76" t="s">
        <v>40</v>
      </c>
      <c r="E56" s="77">
        <v>141</v>
      </c>
      <c r="F56" s="113">
        <v>30.82</v>
      </c>
      <c r="G56" s="21">
        <f t="shared" si="0"/>
        <v>4345.62</v>
      </c>
    </row>
    <row r="57" spans="1:9">
      <c r="A57" s="108" t="s">
        <v>747</v>
      </c>
      <c r="B57" s="73" t="s">
        <v>227</v>
      </c>
      <c r="C57" s="72" t="s">
        <v>751</v>
      </c>
      <c r="D57" s="76" t="s">
        <v>27</v>
      </c>
      <c r="E57" s="172">
        <v>1</v>
      </c>
      <c r="F57" s="113">
        <v>15.57</v>
      </c>
      <c r="G57" s="21">
        <f t="shared" si="0"/>
        <v>15.57</v>
      </c>
    </row>
    <row r="58" spans="1:9" ht="30">
      <c r="A58" s="108" t="s">
        <v>747</v>
      </c>
      <c r="B58" s="73" t="s">
        <v>229</v>
      </c>
      <c r="C58" s="72" t="s">
        <v>707</v>
      </c>
      <c r="D58" s="76" t="s">
        <v>578</v>
      </c>
      <c r="E58" s="77">
        <v>89</v>
      </c>
      <c r="F58" s="113">
        <v>36.21</v>
      </c>
      <c r="G58" s="21">
        <f t="shared" si="0"/>
        <v>3222.69</v>
      </c>
    </row>
    <row r="59" spans="1:9">
      <c r="A59" s="108" t="s">
        <v>747</v>
      </c>
      <c r="B59" s="73" t="s">
        <v>230</v>
      </c>
      <c r="C59" s="72" t="s">
        <v>708</v>
      </c>
      <c r="D59" s="76" t="s">
        <v>744</v>
      </c>
      <c r="E59" s="77">
        <v>310</v>
      </c>
      <c r="F59" s="113">
        <v>33.479999999999997</v>
      </c>
      <c r="G59" s="21">
        <f t="shared" si="0"/>
        <v>10378.799999999999</v>
      </c>
    </row>
    <row r="60" spans="1:9" ht="30">
      <c r="A60" s="108" t="s">
        <v>747</v>
      </c>
      <c r="B60" s="73" t="s">
        <v>231</v>
      </c>
      <c r="C60" s="72" t="s">
        <v>709</v>
      </c>
      <c r="D60" s="76" t="s">
        <v>578</v>
      </c>
      <c r="E60" s="77">
        <v>297</v>
      </c>
      <c r="F60" s="113">
        <v>18.350000000000001</v>
      </c>
      <c r="G60" s="21">
        <f t="shared" si="0"/>
        <v>5449.95</v>
      </c>
    </row>
    <row r="61" spans="1:9" ht="30">
      <c r="A61" s="108" t="s">
        <v>747</v>
      </c>
      <c r="B61" s="73" t="s">
        <v>636</v>
      </c>
      <c r="C61" s="72" t="s">
        <v>711</v>
      </c>
      <c r="D61" s="76" t="s">
        <v>578</v>
      </c>
      <c r="E61" s="77">
        <v>8</v>
      </c>
      <c r="F61" s="113">
        <v>27.09</v>
      </c>
      <c r="G61" s="21">
        <f t="shared" si="0"/>
        <v>216.72</v>
      </c>
    </row>
    <row r="62" spans="1:9" ht="30">
      <c r="A62" s="108" t="s">
        <v>747</v>
      </c>
      <c r="B62" s="73" t="s">
        <v>637</v>
      </c>
      <c r="C62" s="72" t="s">
        <v>712</v>
      </c>
      <c r="D62" s="76" t="s">
        <v>578</v>
      </c>
      <c r="E62" s="77">
        <v>2</v>
      </c>
      <c r="F62" s="113">
        <v>33.590000000000003</v>
      </c>
      <c r="G62" s="21">
        <f t="shared" si="0"/>
        <v>67.180000000000007</v>
      </c>
    </row>
    <row r="63" spans="1:9" ht="30">
      <c r="A63" s="108" t="s">
        <v>747</v>
      </c>
      <c r="B63" s="73" t="s">
        <v>638</v>
      </c>
      <c r="C63" s="72" t="s">
        <v>752</v>
      </c>
      <c r="D63" s="76" t="s">
        <v>40</v>
      </c>
      <c r="E63" s="77">
        <v>196</v>
      </c>
      <c r="F63" s="113">
        <v>58.19</v>
      </c>
      <c r="G63" s="21">
        <f t="shared" si="0"/>
        <v>11405.24</v>
      </c>
    </row>
    <row r="64" spans="1:9">
      <c r="A64" s="108" t="s">
        <v>747</v>
      </c>
      <c r="B64" s="73" t="s">
        <v>639</v>
      </c>
      <c r="C64" s="72" t="s">
        <v>753</v>
      </c>
      <c r="D64" s="76" t="s">
        <v>27</v>
      </c>
      <c r="E64" s="172">
        <v>8</v>
      </c>
      <c r="F64" s="113">
        <v>96.31</v>
      </c>
      <c r="G64" s="21">
        <f t="shared" si="0"/>
        <v>770.48</v>
      </c>
    </row>
    <row r="65" spans="1:7" ht="30">
      <c r="A65" s="108" t="s">
        <v>747</v>
      </c>
      <c r="B65" s="73" t="s">
        <v>640</v>
      </c>
      <c r="C65" s="72" t="s">
        <v>754</v>
      </c>
      <c r="D65" s="76" t="s">
        <v>578</v>
      </c>
      <c r="E65" s="77">
        <v>117</v>
      </c>
      <c r="F65" s="113">
        <v>98.35</v>
      </c>
      <c r="G65" s="21">
        <f t="shared" si="0"/>
        <v>11506.95</v>
      </c>
    </row>
    <row r="66" spans="1:7" ht="30">
      <c r="A66" s="108" t="s">
        <v>747</v>
      </c>
      <c r="B66" s="73" t="s">
        <v>641</v>
      </c>
      <c r="C66" s="72" t="s">
        <v>755</v>
      </c>
      <c r="D66" s="76" t="s">
        <v>40</v>
      </c>
      <c r="E66" s="77">
        <v>76</v>
      </c>
      <c r="F66" s="113">
        <v>44.51</v>
      </c>
      <c r="G66" s="21">
        <f t="shared" si="0"/>
        <v>3382.76</v>
      </c>
    </row>
    <row r="67" spans="1:7">
      <c r="A67" s="108" t="s">
        <v>747</v>
      </c>
      <c r="B67" s="73" t="s">
        <v>642</v>
      </c>
      <c r="C67" s="72" t="s">
        <v>717</v>
      </c>
      <c r="D67" s="76" t="s">
        <v>27</v>
      </c>
      <c r="E67" s="172">
        <v>1</v>
      </c>
      <c r="F67" s="113">
        <v>127.81</v>
      </c>
      <c r="G67" s="21">
        <f t="shared" si="0"/>
        <v>127.81</v>
      </c>
    </row>
    <row r="68" spans="1:7" ht="30">
      <c r="A68" s="108" t="s">
        <v>747</v>
      </c>
      <c r="B68" s="73" t="s">
        <v>643</v>
      </c>
      <c r="C68" s="72" t="s">
        <v>715</v>
      </c>
      <c r="D68" s="76" t="s">
        <v>40</v>
      </c>
      <c r="E68" s="77">
        <v>977</v>
      </c>
      <c r="F68" s="113">
        <v>51.46</v>
      </c>
      <c r="G68" s="21">
        <f t="shared" si="0"/>
        <v>50276.42</v>
      </c>
    </row>
    <row r="69" spans="1:7">
      <c r="A69" s="108" t="s">
        <v>747</v>
      </c>
      <c r="B69" s="73" t="s">
        <v>644</v>
      </c>
      <c r="C69" s="72" t="s">
        <v>716</v>
      </c>
      <c r="D69" s="76" t="s">
        <v>27</v>
      </c>
      <c r="E69" s="172">
        <v>21</v>
      </c>
      <c r="F69" s="113">
        <v>30.91</v>
      </c>
      <c r="G69" s="21">
        <f t="shared" si="0"/>
        <v>649.11</v>
      </c>
    </row>
    <row r="70" spans="1:7">
      <c r="A70" s="108" t="s">
        <v>747</v>
      </c>
      <c r="B70" s="73" t="s">
        <v>645</v>
      </c>
      <c r="C70" s="72" t="s">
        <v>756</v>
      </c>
      <c r="D70" s="76" t="s">
        <v>27</v>
      </c>
      <c r="E70" s="172">
        <v>4</v>
      </c>
      <c r="F70" s="113">
        <v>32.159999999999997</v>
      </c>
      <c r="G70" s="21">
        <f t="shared" si="0"/>
        <v>128.63999999999999</v>
      </c>
    </row>
    <row r="71" spans="1:7" ht="15.75" customHeight="1">
      <c r="A71" s="108" t="s">
        <v>747</v>
      </c>
      <c r="B71" s="73" t="s">
        <v>646</v>
      </c>
      <c r="C71" s="72" t="s">
        <v>717</v>
      </c>
      <c r="D71" s="76" t="s">
        <v>27</v>
      </c>
      <c r="E71" s="172">
        <v>7</v>
      </c>
      <c r="F71" s="113">
        <v>127.81</v>
      </c>
      <c r="G71" s="21">
        <f t="shared" si="0"/>
        <v>894.67</v>
      </c>
    </row>
    <row r="72" spans="1:7">
      <c r="A72" s="108" t="s">
        <v>747</v>
      </c>
      <c r="B72" s="73" t="s">
        <v>647</v>
      </c>
      <c r="C72" s="72" t="s">
        <v>757</v>
      </c>
      <c r="D72" s="76" t="s">
        <v>578</v>
      </c>
      <c r="E72" s="77">
        <v>19</v>
      </c>
      <c r="F72" s="113">
        <v>1125.08</v>
      </c>
      <c r="G72" s="21">
        <f t="shared" si="0"/>
        <v>21376.52</v>
      </c>
    </row>
    <row r="73" spans="1:7">
      <c r="A73" s="108" t="s">
        <v>747</v>
      </c>
      <c r="B73" s="73" t="s">
        <v>648</v>
      </c>
      <c r="C73" s="72" t="s">
        <v>720</v>
      </c>
      <c r="D73" s="76" t="s">
        <v>578</v>
      </c>
      <c r="E73" s="77">
        <v>19</v>
      </c>
      <c r="F73" s="113">
        <v>24.22</v>
      </c>
      <c r="G73" s="21">
        <f t="shared" si="0"/>
        <v>460.18</v>
      </c>
    </row>
    <row r="74" spans="1:7">
      <c r="A74" s="108" t="s">
        <v>747</v>
      </c>
      <c r="B74" s="73" t="s">
        <v>649</v>
      </c>
      <c r="C74" s="72" t="s">
        <v>721</v>
      </c>
      <c r="D74" s="76" t="s">
        <v>585</v>
      </c>
      <c r="E74" s="172">
        <v>14</v>
      </c>
      <c r="F74" s="113">
        <v>487.61</v>
      </c>
      <c r="G74" s="21">
        <f t="shared" si="0"/>
        <v>6826.54</v>
      </c>
    </row>
    <row r="75" spans="1:7">
      <c r="A75" s="108" t="s">
        <v>747</v>
      </c>
      <c r="B75" s="73" t="s">
        <v>650</v>
      </c>
      <c r="C75" s="72" t="s">
        <v>722</v>
      </c>
      <c r="D75" s="76" t="s">
        <v>585</v>
      </c>
      <c r="E75" s="172">
        <v>1</v>
      </c>
      <c r="F75" s="113">
        <v>1030.48</v>
      </c>
      <c r="G75" s="21">
        <f t="shared" si="0"/>
        <v>1030.48</v>
      </c>
    </row>
    <row r="76" spans="1:7">
      <c r="A76" s="108" t="s">
        <v>747</v>
      </c>
      <c r="B76" s="73" t="s">
        <v>651</v>
      </c>
      <c r="C76" s="72" t="s">
        <v>723</v>
      </c>
      <c r="D76" s="76" t="s">
        <v>585</v>
      </c>
      <c r="E76" s="172">
        <v>1</v>
      </c>
      <c r="F76" s="113">
        <v>1430.16</v>
      </c>
      <c r="G76" s="21">
        <f t="shared" si="0"/>
        <v>1430.16</v>
      </c>
    </row>
    <row r="77" spans="1:7">
      <c r="A77" s="108" t="s">
        <v>747</v>
      </c>
      <c r="B77" s="73" t="s">
        <v>652</v>
      </c>
      <c r="C77" s="72" t="s">
        <v>724</v>
      </c>
      <c r="D77" s="76" t="s">
        <v>585</v>
      </c>
      <c r="E77" s="172">
        <v>1</v>
      </c>
      <c r="F77" s="113">
        <v>2146.2199999999998</v>
      </c>
      <c r="G77" s="21">
        <f t="shared" si="0"/>
        <v>2146.2199999999998</v>
      </c>
    </row>
    <row r="78" spans="1:7">
      <c r="A78" s="108" t="s">
        <v>747</v>
      </c>
      <c r="B78" s="73" t="s">
        <v>653</v>
      </c>
      <c r="C78" s="72" t="s">
        <v>727</v>
      </c>
      <c r="D78" s="76" t="s">
        <v>585</v>
      </c>
      <c r="E78" s="172">
        <v>1</v>
      </c>
      <c r="F78" s="113">
        <v>1069.0999999999999</v>
      </c>
      <c r="G78" s="21">
        <f t="shared" si="0"/>
        <v>1069.0999999999999</v>
      </c>
    </row>
    <row r="79" spans="1:7">
      <c r="A79" s="108" t="s">
        <v>747</v>
      </c>
      <c r="B79" s="73" t="s">
        <v>654</v>
      </c>
      <c r="C79" s="72" t="s">
        <v>758</v>
      </c>
      <c r="D79" s="76" t="s">
        <v>585</v>
      </c>
      <c r="E79" s="172">
        <v>1</v>
      </c>
      <c r="F79" s="113">
        <v>1062.55</v>
      </c>
      <c r="G79" s="21">
        <f t="shared" si="0"/>
        <v>1062.55</v>
      </c>
    </row>
    <row r="80" spans="1:7">
      <c r="A80" s="108" t="s">
        <v>747</v>
      </c>
      <c r="B80" s="73" t="s">
        <v>655</v>
      </c>
      <c r="C80" s="72" t="s">
        <v>728</v>
      </c>
      <c r="D80" s="76" t="s">
        <v>585</v>
      </c>
      <c r="E80" s="172">
        <v>1</v>
      </c>
      <c r="F80" s="113">
        <v>1185.2</v>
      </c>
      <c r="G80" s="21">
        <f t="shared" si="0"/>
        <v>1185.2</v>
      </c>
    </row>
    <row r="81" spans="1:7">
      <c r="A81" s="108" t="s">
        <v>747</v>
      </c>
      <c r="B81" s="73" t="s">
        <v>656</v>
      </c>
      <c r="C81" s="72" t="s">
        <v>759</v>
      </c>
      <c r="D81" s="76" t="s">
        <v>585</v>
      </c>
      <c r="E81" s="172">
        <v>2</v>
      </c>
      <c r="F81" s="113">
        <v>166.92</v>
      </c>
      <c r="G81" s="21">
        <f t="shared" si="0"/>
        <v>333.84</v>
      </c>
    </row>
    <row r="82" spans="1:7">
      <c r="A82" s="108" t="s">
        <v>747</v>
      </c>
      <c r="B82" s="73" t="s">
        <v>657</v>
      </c>
      <c r="C82" s="72" t="s">
        <v>760</v>
      </c>
      <c r="D82" s="76" t="s">
        <v>585</v>
      </c>
      <c r="E82" s="172">
        <v>3</v>
      </c>
      <c r="F82" s="113">
        <v>185.76</v>
      </c>
      <c r="G82" s="21">
        <f t="shared" si="0"/>
        <v>557.28</v>
      </c>
    </row>
    <row r="83" spans="1:7">
      <c r="A83" s="108" t="s">
        <v>747</v>
      </c>
      <c r="B83" s="73" t="s">
        <v>658</v>
      </c>
      <c r="C83" s="2" t="s">
        <v>730</v>
      </c>
      <c r="D83" s="76" t="s">
        <v>585</v>
      </c>
      <c r="E83" s="157">
        <v>2</v>
      </c>
      <c r="F83" s="3">
        <v>235.11</v>
      </c>
      <c r="G83" s="21">
        <f t="shared" si="0"/>
        <v>470.22</v>
      </c>
    </row>
    <row r="84" spans="1:7">
      <c r="A84" s="108" t="s">
        <v>747</v>
      </c>
      <c r="B84" s="73" t="s">
        <v>659</v>
      </c>
      <c r="C84" s="2" t="s">
        <v>731</v>
      </c>
      <c r="D84" s="76" t="s">
        <v>585</v>
      </c>
      <c r="E84" s="157">
        <v>4</v>
      </c>
      <c r="F84" s="3">
        <v>1070.6500000000001</v>
      </c>
      <c r="G84" s="21">
        <f t="shared" si="0"/>
        <v>4282.6000000000004</v>
      </c>
    </row>
    <row r="85" spans="1:7">
      <c r="A85" s="108" t="s">
        <v>747</v>
      </c>
      <c r="B85" s="73" t="s">
        <v>660</v>
      </c>
      <c r="C85" s="2" t="s">
        <v>761</v>
      </c>
      <c r="D85" s="76" t="s">
        <v>585</v>
      </c>
      <c r="E85" s="157">
        <v>1</v>
      </c>
      <c r="F85" s="3">
        <v>4910.92</v>
      </c>
      <c r="G85" s="21">
        <f t="shared" si="0"/>
        <v>4910.92</v>
      </c>
    </row>
    <row r="86" spans="1:7" ht="30">
      <c r="A86" s="108" t="s">
        <v>747</v>
      </c>
      <c r="B86" s="73" t="s">
        <v>661</v>
      </c>
      <c r="C86" s="2" t="s">
        <v>733</v>
      </c>
      <c r="D86" s="76" t="s">
        <v>585</v>
      </c>
      <c r="E86" s="157">
        <v>41</v>
      </c>
      <c r="F86" s="3">
        <v>29.73</v>
      </c>
      <c r="G86" s="21">
        <f t="shared" si="0"/>
        <v>1218.93</v>
      </c>
    </row>
    <row r="87" spans="1:7" ht="30">
      <c r="A87" s="108" t="s">
        <v>747</v>
      </c>
      <c r="B87" s="73" t="s">
        <v>662</v>
      </c>
      <c r="C87" s="2" t="s">
        <v>734</v>
      </c>
      <c r="D87" s="76" t="s">
        <v>585</v>
      </c>
      <c r="E87" s="157">
        <v>5</v>
      </c>
      <c r="F87" s="3">
        <v>31.53</v>
      </c>
      <c r="G87" s="21">
        <f t="shared" si="0"/>
        <v>157.65</v>
      </c>
    </row>
    <row r="88" spans="1:7" ht="30">
      <c r="A88" s="108" t="s">
        <v>747</v>
      </c>
      <c r="B88" s="73" t="s">
        <v>663</v>
      </c>
      <c r="C88" s="2" t="s">
        <v>735</v>
      </c>
      <c r="D88" s="76" t="s">
        <v>585</v>
      </c>
      <c r="E88" s="157">
        <v>16</v>
      </c>
      <c r="F88" s="3">
        <v>101.23</v>
      </c>
      <c r="G88" s="21">
        <f t="shared" si="0"/>
        <v>1619.68</v>
      </c>
    </row>
    <row r="89" spans="1:7" ht="30">
      <c r="A89" s="108" t="s">
        <v>747</v>
      </c>
      <c r="B89" s="73" t="s">
        <v>762</v>
      </c>
      <c r="C89" s="2" t="s">
        <v>736</v>
      </c>
      <c r="D89" s="76" t="s">
        <v>585</v>
      </c>
      <c r="E89" s="157">
        <v>1</v>
      </c>
      <c r="F89" s="3">
        <v>102.16</v>
      </c>
      <c r="G89" s="21">
        <f t="shared" si="0"/>
        <v>102.16</v>
      </c>
    </row>
    <row r="90" spans="1:7" ht="30">
      <c r="A90" s="108" t="s">
        <v>747</v>
      </c>
      <c r="B90" s="73" t="s">
        <v>763</v>
      </c>
      <c r="C90" s="2" t="s">
        <v>737</v>
      </c>
      <c r="D90" s="76" t="s">
        <v>585</v>
      </c>
      <c r="E90" s="157">
        <v>1</v>
      </c>
      <c r="F90" s="3">
        <v>111.9</v>
      </c>
      <c r="G90" s="21">
        <f t="shared" si="0"/>
        <v>111.9</v>
      </c>
    </row>
    <row r="91" spans="1:7" ht="30">
      <c r="A91" s="108" t="s">
        <v>747</v>
      </c>
      <c r="B91" s="73" t="s">
        <v>764</v>
      </c>
      <c r="C91" s="2" t="s">
        <v>765</v>
      </c>
      <c r="D91" s="76" t="s">
        <v>744</v>
      </c>
      <c r="E91" s="55">
        <v>650</v>
      </c>
      <c r="F91" s="3">
        <v>4.8899999999999997</v>
      </c>
      <c r="G91" s="21">
        <f t="shared" si="0"/>
        <v>3178.5</v>
      </c>
    </row>
    <row r="92" spans="1:7">
      <c r="A92" s="108" t="s">
        <v>747</v>
      </c>
      <c r="B92" s="73" t="s">
        <v>766</v>
      </c>
      <c r="C92" s="2" t="s">
        <v>767</v>
      </c>
      <c r="D92" s="76" t="s">
        <v>60</v>
      </c>
      <c r="E92" s="55">
        <v>650</v>
      </c>
      <c r="F92" s="3">
        <v>0.84</v>
      </c>
      <c r="G92" s="21">
        <f t="shared" si="0"/>
        <v>546</v>
      </c>
    </row>
    <row r="93" spans="1:7">
      <c r="A93" s="108" t="s">
        <v>747</v>
      </c>
      <c r="B93" s="73" t="s">
        <v>768</v>
      </c>
      <c r="C93" s="2" t="s">
        <v>769</v>
      </c>
      <c r="D93" s="76" t="s">
        <v>770</v>
      </c>
      <c r="E93" s="55">
        <v>0.65</v>
      </c>
      <c r="F93" s="3">
        <v>365.23</v>
      </c>
      <c r="G93" s="21">
        <f t="shared" si="0"/>
        <v>237.4</v>
      </c>
    </row>
    <row r="94" spans="1:7">
      <c r="A94" s="108" t="s">
        <v>747</v>
      </c>
      <c r="B94" s="73" t="s">
        <v>771</v>
      </c>
      <c r="C94" s="2" t="s">
        <v>772</v>
      </c>
      <c r="D94" s="76" t="s">
        <v>770</v>
      </c>
      <c r="E94" s="55">
        <v>0.65</v>
      </c>
      <c r="F94" s="3">
        <v>197.69</v>
      </c>
      <c r="G94" s="21">
        <f t="shared" si="0"/>
        <v>128.5</v>
      </c>
    </row>
    <row r="95" spans="1:7">
      <c r="A95" s="108" t="s">
        <v>747</v>
      </c>
      <c r="B95" s="73" t="s">
        <v>773</v>
      </c>
      <c r="C95" s="187" t="s">
        <v>909</v>
      </c>
      <c r="D95" s="198" t="s">
        <v>60</v>
      </c>
      <c r="E95" s="188">
        <v>3.68</v>
      </c>
      <c r="F95" s="3">
        <v>92.17</v>
      </c>
      <c r="G95" s="21">
        <f t="shared" si="0"/>
        <v>339.19</v>
      </c>
    </row>
    <row r="96" spans="1:7">
      <c r="A96" s="108" t="s">
        <v>747</v>
      </c>
      <c r="B96" s="73" t="s">
        <v>774</v>
      </c>
      <c r="C96" s="2" t="s">
        <v>775</v>
      </c>
      <c r="D96" s="76" t="s">
        <v>60</v>
      </c>
      <c r="E96" s="55">
        <v>18</v>
      </c>
      <c r="F96" s="3">
        <v>35.36</v>
      </c>
      <c r="G96" s="21">
        <f t="shared" si="0"/>
        <v>636.48</v>
      </c>
    </row>
    <row r="97" spans="1:9">
      <c r="A97" s="108" t="s">
        <v>747</v>
      </c>
      <c r="B97" s="73" t="s">
        <v>776</v>
      </c>
      <c r="C97" s="2" t="s">
        <v>777</v>
      </c>
      <c r="D97" s="76" t="s">
        <v>578</v>
      </c>
      <c r="E97" s="55">
        <v>118</v>
      </c>
      <c r="F97" s="3">
        <v>2.42</v>
      </c>
      <c r="G97" s="21">
        <f t="shared" si="0"/>
        <v>285.56</v>
      </c>
    </row>
    <row r="98" spans="1:9" ht="15.75" thickBot="1">
      <c r="A98" s="108" t="s">
        <v>747</v>
      </c>
      <c r="B98" s="73" t="s">
        <v>778</v>
      </c>
      <c r="C98" s="187" t="s">
        <v>829</v>
      </c>
      <c r="D98" s="186" t="s">
        <v>18</v>
      </c>
      <c r="E98" s="188">
        <v>14.83</v>
      </c>
      <c r="F98" s="3">
        <v>122.72</v>
      </c>
      <c r="G98" s="21">
        <f t="shared" si="0"/>
        <v>1819.94</v>
      </c>
    </row>
    <row r="99" spans="1:9" ht="29.25" thickBot="1">
      <c r="A99" s="107" t="s">
        <v>747</v>
      </c>
      <c r="B99" s="22" t="s">
        <v>779</v>
      </c>
      <c r="C99" s="23" t="s">
        <v>780</v>
      </c>
      <c r="D99" s="24" t="s">
        <v>770</v>
      </c>
      <c r="E99" s="56" t="s">
        <v>781</v>
      </c>
      <c r="F99" s="25">
        <v>2585.1</v>
      </c>
      <c r="G99" s="26">
        <f t="shared" si="0"/>
        <v>9306.36</v>
      </c>
      <c r="H99" s="42" t="s">
        <v>85</v>
      </c>
      <c r="I99" s="43">
        <f>ROUND(SUM(G52:G99),2)</f>
        <v>175040.38</v>
      </c>
    </row>
    <row r="100" spans="1:9" ht="43.5" thickBot="1">
      <c r="F100" s="50" t="s">
        <v>782</v>
      </c>
      <c r="G100" s="51">
        <f>SUM(G6:G99)</f>
        <v>334573.44999999984</v>
      </c>
    </row>
  </sheetData>
  <mergeCells count="2">
    <mergeCell ref="A4:G4"/>
    <mergeCell ref="A1:G1"/>
  </mergeCells>
  <phoneticPr fontId="9"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190EE-9235-45B2-B599-D7450EBA2E1B}">
  <dimension ref="A1:C30"/>
  <sheetViews>
    <sheetView tabSelected="1" zoomScaleNormal="100" workbookViewId="0">
      <selection activeCell="C19" sqref="C19"/>
    </sheetView>
  </sheetViews>
  <sheetFormatPr defaultRowHeight="15"/>
  <cols>
    <col min="1" max="1" width="11.7109375" customWidth="1"/>
    <col min="2" max="2" width="65" customWidth="1"/>
    <col min="3" max="3" width="20.85546875" customWidth="1"/>
  </cols>
  <sheetData>
    <row r="1" spans="1:3" ht="27" customHeight="1">
      <c r="A1" s="300" t="s">
        <v>783</v>
      </c>
      <c r="B1" s="301"/>
      <c r="C1" s="302"/>
    </row>
    <row r="2" spans="1:3">
      <c r="A2" s="303" t="s">
        <v>784</v>
      </c>
      <c r="B2" s="303"/>
      <c r="C2" s="303"/>
    </row>
    <row r="3" spans="1:3" ht="25.5">
      <c r="A3" s="62" t="s">
        <v>785</v>
      </c>
      <c r="B3" s="62" t="s">
        <v>786</v>
      </c>
      <c r="C3" s="62" t="s">
        <v>787</v>
      </c>
    </row>
    <row r="4" spans="1:3">
      <c r="A4" s="121">
        <v>1</v>
      </c>
      <c r="B4" s="120" t="s">
        <v>788</v>
      </c>
      <c r="C4" s="68"/>
    </row>
    <row r="5" spans="1:3">
      <c r="A5" s="63" t="s">
        <v>789</v>
      </c>
      <c r="B5" s="64" t="s">
        <v>790</v>
      </c>
      <c r="C5" s="68">
        <f>DKŽ_S1!G88</f>
        <v>419288.6999999999</v>
      </c>
    </row>
    <row r="6" spans="1:3">
      <c r="A6" s="63" t="s">
        <v>791</v>
      </c>
      <c r="B6" s="64" t="s">
        <v>792</v>
      </c>
      <c r="C6" s="68">
        <f>DKŽ_S2!G249</f>
        <v>24817460.930000011</v>
      </c>
    </row>
    <row r="7" spans="1:3">
      <c r="A7" s="63" t="s">
        <v>793</v>
      </c>
      <c r="B7" s="64" t="s">
        <v>794</v>
      </c>
      <c r="C7" s="68">
        <f>DKŽ_S3!G80</f>
        <v>78531.73</v>
      </c>
    </row>
    <row r="8" spans="1:3">
      <c r="A8" s="63" t="s">
        <v>795</v>
      </c>
      <c r="B8" s="64" t="s">
        <v>796</v>
      </c>
      <c r="C8" s="68">
        <f>DKŽ_S4!G62</f>
        <v>28705.98</v>
      </c>
    </row>
    <row r="9" spans="1:3">
      <c r="A9" s="63" t="s">
        <v>797</v>
      </c>
      <c r="B9" s="64" t="s">
        <v>798</v>
      </c>
      <c r="C9" s="68">
        <f>DKŽ_S5!G65</f>
        <v>33511.35</v>
      </c>
    </row>
    <row r="10" spans="1:3">
      <c r="A10" s="63" t="s">
        <v>799</v>
      </c>
      <c r="B10" s="64" t="s">
        <v>800</v>
      </c>
      <c r="C10" s="68">
        <f>DKŽ_S6!G63</f>
        <v>42122.540000000015</v>
      </c>
    </row>
    <row r="11" spans="1:3">
      <c r="A11" s="63" t="s">
        <v>801</v>
      </c>
      <c r="B11" s="64" t="s">
        <v>802</v>
      </c>
      <c r="C11" s="68">
        <f>DKŽ_S7!G73</f>
        <v>51139.55</v>
      </c>
    </row>
    <row r="12" spans="1:3">
      <c r="A12" s="63" t="s">
        <v>803</v>
      </c>
      <c r="B12" s="64" t="s">
        <v>804</v>
      </c>
      <c r="C12" s="68">
        <f>DKŽ_S8!G63</f>
        <v>46903.790000000008</v>
      </c>
    </row>
    <row r="13" spans="1:3">
      <c r="A13" s="63" t="s">
        <v>805</v>
      </c>
      <c r="B13" s="64" t="s">
        <v>806</v>
      </c>
      <c r="C13" s="68">
        <f>DKŽ_S9!G59</f>
        <v>24551.22</v>
      </c>
    </row>
    <row r="14" spans="1:3">
      <c r="A14" s="63" t="s">
        <v>807</v>
      </c>
      <c r="B14" s="64" t="s">
        <v>808</v>
      </c>
      <c r="C14" s="68">
        <f>DKŽ_S10!G73</f>
        <v>27152.329999999994</v>
      </c>
    </row>
    <row r="15" spans="1:3">
      <c r="A15" s="63" t="s">
        <v>809</v>
      </c>
      <c r="B15" s="64" t="s">
        <v>810</v>
      </c>
      <c r="C15" s="68">
        <f>DKŽ_S11!G12</f>
        <v>35533.69</v>
      </c>
    </row>
    <row r="16" spans="1:3">
      <c r="A16" s="121">
        <v>2</v>
      </c>
      <c r="B16" s="120" t="s">
        <v>811</v>
      </c>
      <c r="C16" s="68">
        <f>DKŽ_E2!G126</f>
        <v>196991.21999999991</v>
      </c>
    </row>
    <row r="17" spans="1:3">
      <c r="A17" s="121">
        <v>3</v>
      </c>
      <c r="B17" s="120" t="s">
        <v>812</v>
      </c>
      <c r="C17" s="151"/>
    </row>
    <row r="18" spans="1:3">
      <c r="A18" s="121">
        <v>4</v>
      </c>
      <c r="B18" s="120" t="s">
        <v>813</v>
      </c>
      <c r="C18" s="68">
        <f>DKŽ_M!G100</f>
        <v>334573.44999999984</v>
      </c>
    </row>
    <row r="19" spans="1:3" ht="38.25">
      <c r="A19" s="62" t="s">
        <v>814</v>
      </c>
      <c r="B19" s="65" t="s">
        <v>815</v>
      </c>
      <c r="C19" s="69">
        <f>ROUND(SUM(C5:C18),2)</f>
        <v>26136466.48</v>
      </c>
    </row>
    <row r="20" spans="1:3">
      <c r="A20" s="152"/>
      <c r="B20" s="153"/>
      <c r="C20" s="154"/>
    </row>
    <row r="21" spans="1:3">
      <c r="A21" s="155" t="s">
        <v>910</v>
      </c>
      <c r="B21" s="66"/>
      <c r="C21" s="66"/>
    </row>
    <row r="23" spans="1:3" ht="54" customHeight="1">
      <c r="A23" s="304" t="s">
        <v>816</v>
      </c>
      <c r="B23" s="304"/>
      <c r="C23" s="304"/>
    </row>
    <row r="24" spans="1:3">
      <c r="A24" s="155" t="s">
        <v>929</v>
      </c>
      <c r="B24" s="66"/>
      <c r="C24" s="66"/>
    </row>
    <row r="25" spans="1:3">
      <c r="A25" s="155"/>
      <c r="B25" s="66"/>
      <c r="C25" s="66"/>
    </row>
    <row r="26" spans="1:3">
      <c r="A26" s="66"/>
      <c r="B26" s="66"/>
      <c r="C26" s="67" t="s">
        <v>817</v>
      </c>
    </row>
    <row r="27" spans="1:3" ht="3.95" customHeight="1">
      <c r="A27" s="66"/>
      <c r="B27" s="66"/>
      <c r="C27" s="66"/>
    </row>
    <row r="28" spans="1:3" ht="181.5" customHeight="1">
      <c r="A28" s="298" t="s">
        <v>818</v>
      </c>
      <c r="B28" s="299"/>
      <c r="C28" s="299"/>
    </row>
    <row r="29" spans="1:3" ht="130.5" customHeight="1">
      <c r="A29" s="296" t="s">
        <v>819</v>
      </c>
      <c r="B29" s="297"/>
      <c r="C29" s="297"/>
    </row>
    <row r="30" spans="1:3" ht="68.45" customHeight="1">
      <c r="A30" s="298" t="s">
        <v>820</v>
      </c>
      <c r="B30" s="299"/>
      <c r="C30" s="299"/>
    </row>
  </sheetData>
  <mergeCells count="6">
    <mergeCell ref="A29:C29"/>
    <mergeCell ref="A30:C30"/>
    <mergeCell ref="A1:C1"/>
    <mergeCell ref="A2:C2"/>
    <mergeCell ref="A23:C23"/>
    <mergeCell ref="A28:C28"/>
  </mergeCells>
  <phoneticPr fontId="9"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CDB8C-5349-4C96-96EC-36ECEB492F6D}">
  <dimension ref="A1:I250"/>
  <sheetViews>
    <sheetView topLeftCell="D238" zoomScale="85" zoomScaleNormal="85" workbookViewId="0">
      <selection activeCell="F201" sqref="F201:F248"/>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8" ht="40.15" customHeight="1">
      <c r="A1" s="282" t="s">
        <v>2</v>
      </c>
      <c r="B1" s="282"/>
      <c r="C1" s="282"/>
      <c r="D1" s="282"/>
      <c r="E1" s="282"/>
      <c r="F1" s="282"/>
      <c r="G1" s="282"/>
    </row>
    <row r="2" spans="1:8" ht="21.75" customHeight="1" thickBot="1">
      <c r="A2" s="1"/>
      <c r="B2" s="1"/>
      <c r="C2" s="1"/>
      <c r="D2" s="1"/>
      <c r="E2" s="52"/>
      <c r="F2" s="1"/>
      <c r="G2" s="1"/>
    </row>
    <row r="3" spans="1:8" ht="21.75" customHeight="1">
      <c r="A3" s="283" t="s">
        <v>3</v>
      </c>
      <c r="B3" s="283"/>
      <c r="C3" s="283"/>
      <c r="D3" s="283"/>
      <c r="E3" s="283"/>
      <c r="F3" s="283"/>
      <c r="G3" s="284"/>
    </row>
    <row r="4" spans="1:8" ht="21.75" customHeight="1">
      <c r="A4" s="285" t="s">
        <v>159</v>
      </c>
      <c r="B4" s="285"/>
      <c r="C4" s="285"/>
      <c r="D4" s="285"/>
      <c r="E4" s="285"/>
      <c r="F4" s="285"/>
      <c r="G4" s="286"/>
    </row>
    <row r="5" spans="1:8" ht="43.9" customHeight="1" thickBot="1">
      <c r="A5" s="29" t="s">
        <v>5</v>
      </c>
      <c r="B5" s="29" t="s">
        <v>6</v>
      </c>
      <c r="C5" s="29" t="s">
        <v>7</v>
      </c>
      <c r="D5" s="29" t="s">
        <v>8</v>
      </c>
      <c r="E5" s="53" t="s">
        <v>9</v>
      </c>
      <c r="F5" s="30" t="s">
        <v>10</v>
      </c>
      <c r="G5" s="31" t="s">
        <v>11</v>
      </c>
    </row>
    <row r="6" spans="1:8">
      <c r="A6" s="16" t="s">
        <v>12</v>
      </c>
      <c r="B6" s="16" t="s">
        <v>13</v>
      </c>
      <c r="C6" s="17" t="s">
        <v>14</v>
      </c>
      <c r="D6" s="18" t="s">
        <v>15</v>
      </c>
      <c r="E6" s="150">
        <v>14.81</v>
      </c>
      <c r="F6" s="19">
        <v>430.25</v>
      </c>
      <c r="G6" s="20">
        <f t="shared" ref="G6:G146" si="0">ROUND((E6*F6),2)</f>
        <v>6372</v>
      </c>
    </row>
    <row r="7" spans="1:8">
      <c r="A7" s="14" t="s">
        <v>12</v>
      </c>
      <c r="B7" s="14" t="s">
        <v>16</v>
      </c>
      <c r="C7" s="2" t="s">
        <v>160</v>
      </c>
      <c r="D7" s="13" t="s">
        <v>18</v>
      </c>
      <c r="E7" s="55">
        <v>54093.3</v>
      </c>
      <c r="F7" s="3">
        <v>6.29</v>
      </c>
      <c r="G7" s="21">
        <f t="shared" si="0"/>
        <v>340246.86</v>
      </c>
    </row>
    <row r="8" spans="1:8" ht="45">
      <c r="A8" s="14" t="s">
        <v>12</v>
      </c>
      <c r="B8" s="14" t="s">
        <v>19</v>
      </c>
      <c r="C8" s="2" t="s">
        <v>161</v>
      </c>
      <c r="D8" s="13" t="s">
        <v>18</v>
      </c>
      <c r="E8" s="55">
        <v>7840.1</v>
      </c>
      <c r="F8" s="3">
        <v>10.23</v>
      </c>
      <c r="G8" s="21">
        <f t="shared" si="0"/>
        <v>80204.22</v>
      </c>
    </row>
    <row r="9" spans="1:8" s="142" customFormat="1" ht="45">
      <c r="A9" s="14" t="s">
        <v>12</v>
      </c>
      <c r="B9" s="14" t="s">
        <v>21</v>
      </c>
      <c r="C9" s="140" t="s">
        <v>162</v>
      </c>
      <c r="D9" s="13" t="s">
        <v>18</v>
      </c>
      <c r="E9" s="145">
        <f>E8-E133</f>
        <v>7788.1</v>
      </c>
      <c r="F9" s="3">
        <v>-5.99</v>
      </c>
      <c r="G9" s="21">
        <f t="shared" si="0"/>
        <v>-46650.720000000001</v>
      </c>
      <c r="H9" s="141"/>
    </row>
    <row r="10" spans="1:8" ht="30">
      <c r="A10" s="14" t="s">
        <v>12</v>
      </c>
      <c r="B10" s="14" t="s">
        <v>23</v>
      </c>
      <c r="C10" s="187" t="s">
        <v>842</v>
      </c>
      <c r="D10" s="13" t="s">
        <v>18</v>
      </c>
      <c r="E10" s="188">
        <v>88601</v>
      </c>
      <c r="F10" s="3">
        <v>2.87</v>
      </c>
      <c r="G10" s="21">
        <f t="shared" si="0"/>
        <v>254284.87</v>
      </c>
    </row>
    <row r="11" spans="1:8" ht="30">
      <c r="A11" s="14" t="s">
        <v>12</v>
      </c>
      <c r="B11" s="14" t="s">
        <v>25</v>
      </c>
      <c r="C11" s="2" t="s">
        <v>163</v>
      </c>
      <c r="D11" s="13" t="s">
        <v>18</v>
      </c>
      <c r="E11" s="55">
        <v>47.6</v>
      </c>
      <c r="F11" s="3">
        <v>56.48</v>
      </c>
      <c r="G11" s="21">
        <f t="shared" si="0"/>
        <v>2688.45</v>
      </c>
    </row>
    <row r="12" spans="1:8" ht="30">
      <c r="A12" s="14" t="s">
        <v>12</v>
      </c>
      <c r="B12" s="14" t="s">
        <v>28</v>
      </c>
      <c r="C12" s="2" t="s">
        <v>164</v>
      </c>
      <c r="D12" s="71" t="s">
        <v>18</v>
      </c>
      <c r="E12" s="55">
        <v>16.2</v>
      </c>
      <c r="F12" s="3">
        <v>45.09</v>
      </c>
      <c r="G12" s="21">
        <f t="shared" si="0"/>
        <v>730.46</v>
      </c>
    </row>
    <row r="13" spans="1:8" ht="30">
      <c r="A13" s="14" t="s">
        <v>12</v>
      </c>
      <c r="B13" s="14" t="s">
        <v>30</v>
      </c>
      <c r="C13" s="74" t="s">
        <v>165</v>
      </c>
      <c r="D13" s="71" t="s">
        <v>18</v>
      </c>
      <c r="E13" s="55">
        <v>71.400000000000006</v>
      </c>
      <c r="F13" s="3">
        <v>6.29</v>
      </c>
      <c r="G13" s="21">
        <f t="shared" si="0"/>
        <v>449.11</v>
      </c>
    </row>
    <row r="14" spans="1:8" ht="30">
      <c r="A14" s="14" t="s">
        <v>12</v>
      </c>
      <c r="B14" s="14" t="s">
        <v>32</v>
      </c>
      <c r="C14" s="2" t="s">
        <v>166</v>
      </c>
      <c r="D14" s="71" t="s">
        <v>18</v>
      </c>
      <c r="E14" s="55">
        <v>3.9</v>
      </c>
      <c r="F14" s="3">
        <v>45.3</v>
      </c>
      <c r="G14" s="21">
        <f t="shared" si="0"/>
        <v>176.67</v>
      </c>
    </row>
    <row r="15" spans="1:8" ht="30">
      <c r="A15" s="14" t="s">
        <v>12</v>
      </c>
      <c r="B15" s="14" t="s">
        <v>34</v>
      </c>
      <c r="C15" s="2" t="s">
        <v>167</v>
      </c>
      <c r="D15" s="71" t="s">
        <v>18</v>
      </c>
      <c r="E15" s="55">
        <v>1.6</v>
      </c>
      <c r="F15" s="3">
        <v>45.3</v>
      </c>
      <c r="G15" s="21">
        <f t="shared" si="0"/>
        <v>72.48</v>
      </c>
    </row>
    <row r="16" spans="1:8" ht="30">
      <c r="A16" s="14" t="s">
        <v>12</v>
      </c>
      <c r="B16" s="14" t="s">
        <v>36</v>
      </c>
      <c r="C16" s="2" t="s">
        <v>168</v>
      </c>
      <c r="D16" s="71" t="s">
        <v>18</v>
      </c>
      <c r="E16" s="55">
        <v>1.9</v>
      </c>
      <c r="F16" s="3">
        <v>45.3</v>
      </c>
      <c r="G16" s="21">
        <f t="shared" si="0"/>
        <v>86.07</v>
      </c>
    </row>
    <row r="17" spans="1:8" ht="30">
      <c r="A17" s="14" t="s">
        <v>12</v>
      </c>
      <c r="B17" s="14" t="s">
        <v>38</v>
      </c>
      <c r="C17" s="2" t="s">
        <v>26</v>
      </c>
      <c r="D17" s="71" t="s">
        <v>27</v>
      </c>
      <c r="E17" s="157">
        <v>109</v>
      </c>
      <c r="F17" s="3">
        <v>8.08</v>
      </c>
      <c r="G17" s="21">
        <f t="shared" si="0"/>
        <v>880.72</v>
      </c>
    </row>
    <row r="18" spans="1:8">
      <c r="A18" s="14" t="s">
        <v>12</v>
      </c>
      <c r="B18" s="14" t="s">
        <v>41</v>
      </c>
      <c r="C18" s="2" t="s">
        <v>29</v>
      </c>
      <c r="D18" s="71" t="s">
        <v>27</v>
      </c>
      <c r="E18" s="157">
        <v>91</v>
      </c>
      <c r="F18" s="3">
        <v>21.54</v>
      </c>
      <c r="G18" s="21">
        <f t="shared" si="0"/>
        <v>1960.14</v>
      </c>
    </row>
    <row r="19" spans="1:8" ht="30">
      <c r="A19" s="14" t="s">
        <v>12</v>
      </c>
      <c r="B19" s="14" t="s">
        <v>43</v>
      </c>
      <c r="C19" s="2" t="s">
        <v>31</v>
      </c>
      <c r="D19" s="71" t="s">
        <v>27</v>
      </c>
      <c r="E19" s="157">
        <v>34</v>
      </c>
      <c r="F19" s="3">
        <v>9.6999999999999993</v>
      </c>
      <c r="G19" s="21">
        <f t="shared" si="0"/>
        <v>329.8</v>
      </c>
    </row>
    <row r="20" spans="1:8">
      <c r="A20" s="14" t="s">
        <v>12</v>
      </c>
      <c r="B20" s="14" t="s">
        <v>45</v>
      </c>
      <c r="C20" s="75" t="s">
        <v>33</v>
      </c>
      <c r="D20" s="122" t="s">
        <v>27</v>
      </c>
      <c r="E20" s="157">
        <v>30</v>
      </c>
      <c r="F20" s="3">
        <v>60.64</v>
      </c>
      <c r="G20" s="21">
        <f t="shared" si="0"/>
        <v>1819.2</v>
      </c>
    </row>
    <row r="21" spans="1:8">
      <c r="A21" s="14" t="s">
        <v>12</v>
      </c>
      <c r="B21" s="14" t="s">
        <v>47</v>
      </c>
      <c r="C21" s="75" t="s">
        <v>39</v>
      </c>
      <c r="D21" s="122" t="s">
        <v>40</v>
      </c>
      <c r="E21" s="55">
        <v>2977</v>
      </c>
      <c r="F21" s="3">
        <v>4.8600000000000003</v>
      </c>
      <c r="G21" s="21">
        <f t="shared" si="0"/>
        <v>14468.22</v>
      </c>
    </row>
    <row r="22" spans="1:8" ht="30">
      <c r="A22" s="14" t="s">
        <v>12</v>
      </c>
      <c r="B22" s="14" t="s">
        <v>50</v>
      </c>
      <c r="C22" s="75" t="s">
        <v>169</v>
      </c>
      <c r="D22" s="122" t="s">
        <v>27</v>
      </c>
      <c r="E22" s="55">
        <v>559</v>
      </c>
      <c r="F22" s="3">
        <v>2.87</v>
      </c>
      <c r="G22" s="21">
        <f t="shared" si="0"/>
        <v>1604.33</v>
      </c>
    </row>
    <row r="23" spans="1:8" ht="30">
      <c r="A23" s="14" t="s">
        <v>12</v>
      </c>
      <c r="B23" s="14" t="s">
        <v>53</v>
      </c>
      <c r="C23" s="75" t="s">
        <v>44</v>
      </c>
      <c r="D23" s="122" t="s">
        <v>18</v>
      </c>
      <c r="E23" s="55">
        <v>36.200000000000003</v>
      </c>
      <c r="F23" s="3">
        <v>68.25</v>
      </c>
      <c r="G23" s="21">
        <f t="shared" si="0"/>
        <v>2470.65</v>
      </c>
    </row>
    <row r="24" spans="1:8">
      <c r="A24" s="14" t="s">
        <v>12</v>
      </c>
      <c r="B24" s="14" t="s">
        <v>55</v>
      </c>
      <c r="C24" s="75" t="s">
        <v>170</v>
      </c>
      <c r="D24" s="122" t="s">
        <v>27</v>
      </c>
      <c r="E24" s="157">
        <v>87</v>
      </c>
      <c r="F24" s="3">
        <v>24.7</v>
      </c>
      <c r="G24" s="21">
        <f t="shared" si="0"/>
        <v>2148.9</v>
      </c>
    </row>
    <row r="25" spans="1:8">
      <c r="A25" s="14" t="s">
        <v>12</v>
      </c>
      <c r="B25" s="14" t="s">
        <v>171</v>
      </c>
      <c r="C25" s="75" t="s">
        <v>172</v>
      </c>
      <c r="D25" s="122" t="s">
        <v>27</v>
      </c>
      <c r="E25" s="157">
        <v>33</v>
      </c>
      <c r="F25" s="3">
        <v>43.3</v>
      </c>
      <c r="G25" s="21">
        <f t="shared" si="0"/>
        <v>1428.9</v>
      </c>
    </row>
    <row r="26" spans="1:8">
      <c r="A26" s="14" t="s">
        <v>12</v>
      </c>
      <c r="B26" s="14" t="s">
        <v>173</v>
      </c>
      <c r="C26" s="2" t="s">
        <v>174</v>
      </c>
      <c r="D26" s="13" t="s">
        <v>27</v>
      </c>
      <c r="E26" s="157">
        <v>2</v>
      </c>
      <c r="F26" s="3">
        <v>120.35</v>
      </c>
      <c r="G26" s="21">
        <f t="shared" si="0"/>
        <v>240.7</v>
      </c>
    </row>
    <row r="27" spans="1:8">
      <c r="A27" s="14" t="s">
        <v>12</v>
      </c>
      <c r="B27" s="14" t="s">
        <v>175</v>
      </c>
      <c r="C27" s="2" t="s">
        <v>176</v>
      </c>
      <c r="D27" s="13" t="s">
        <v>27</v>
      </c>
      <c r="E27" s="157">
        <v>27</v>
      </c>
      <c r="F27" s="3">
        <v>169.66</v>
      </c>
      <c r="G27" s="21">
        <f t="shared" si="0"/>
        <v>4580.82</v>
      </c>
    </row>
    <row r="28" spans="1:8" s="142" customFormat="1" ht="75">
      <c r="A28" s="14" t="s">
        <v>12</v>
      </c>
      <c r="B28" s="14" t="s">
        <v>177</v>
      </c>
      <c r="C28" s="143" t="s">
        <v>178</v>
      </c>
      <c r="D28" s="144" t="s">
        <v>49</v>
      </c>
      <c r="E28" s="157">
        <v>1</v>
      </c>
      <c r="F28" s="3">
        <v>0</v>
      </c>
      <c r="G28" s="21">
        <f t="shared" si="0"/>
        <v>0</v>
      </c>
      <c r="H28" s="141"/>
    </row>
    <row r="29" spans="1:8">
      <c r="A29" s="14" t="s">
        <v>12</v>
      </c>
      <c r="B29" s="14" t="s">
        <v>179</v>
      </c>
      <c r="C29" s="2" t="s">
        <v>51</v>
      </c>
      <c r="D29" s="13" t="s">
        <v>52</v>
      </c>
      <c r="E29" s="55">
        <v>48323</v>
      </c>
      <c r="F29" s="3">
        <v>1.56</v>
      </c>
      <c r="G29" s="21">
        <f t="shared" si="0"/>
        <v>75383.88</v>
      </c>
    </row>
    <row r="30" spans="1:8" ht="30">
      <c r="A30" s="14" t="s">
        <v>12</v>
      </c>
      <c r="B30" s="14" t="s">
        <v>180</v>
      </c>
      <c r="C30" s="2" t="s">
        <v>181</v>
      </c>
      <c r="D30" s="13" t="s">
        <v>52</v>
      </c>
      <c r="E30" s="55">
        <v>12137</v>
      </c>
      <c r="F30" s="3">
        <v>1.62</v>
      </c>
      <c r="G30" s="21">
        <f t="shared" si="0"/>
        <v>19661.939999999999</v>
      </c>
    </row>
    <row r="31" spans="1:8" ht="30">
      <c r="A31" s="14" t="s">
        <v>12</v>
      </c>
      <c r="B31" s="14" t="s">
        <v>182</v>
      </c>
      <c r="C31" s="2" t="s">
        <v>183</v>
      </c>
      <c r="D31" s="13" t="s">
        <v>18</v>
      </c>
      <c r="E31" s="188">
        <v>2.6</v>
      </c>
      <c r="F31" s="3">
        <v>157.35</v>
      </c>
      <c r="G31" s="21">
        <f t="shared" si="0"/>
        <v>409.11</v>
      </c>
    </row>
    <row r="32" spans="1:8" ht="30">
      <c r="A32" s="14" t="s">
        <v>12</v>
      </c>
      <c r="B32" s="14" t="s">
        <v>184</v>
      </c>
      <c r="C32" s="187" t="s">
        <v>868</v>
      </c>
      <c r="D32" s="13" t="s">
        <v>18</v>
      </c>
      <c r="E32" s="188">
        <v>5.6</v>
      </c>
      <c r="F32" s="3">
        <v>157.35</v>
      </c>
      <c r="G32" s="21">
        <f t="shared" si="0"/>
        <v>881.16</v>
      </c>
    </row>
    <row r="33" spans="1:9" s="11" customFormat="1" ht="30">
      <c r="A33" s="14" t="s">
        <v>12</v>
      </c>
      <c r="B33" s="14" t="s">
        <v>185</v>
      </c>
      <c r="C33" s="2" t="s">
        <v>186</v>
      </c>
      <c r="D33" s="13" t="s">
        <v>18</v>
      </c>
      <c r="E33" s="188">
        <v>58.4</v>
      </c>
      <c r="F33" s="3">
        <v>157.35</v>
      </c>
      <c r="G33" s="21">
        <f t="shared" si="0"/>
        <v>9189.24</v>
      </c>
      <c r="I33" s="5"/>
    </row>
    <row r="34" spans="1:9" s="11" customFormat="1" ht="30">
      <c r="A34" s="14" t="s">
        <v>12</v>
      </c>
      <c r="B34" s="14" t="s">
        <v>187</v>
      </c>
      <c r="C34" s="2" t="s">
        <v>188</v>
      </c>
      <c r="D34" s="13" t="s">
        <v>18</v>
      </c>
      <c r="E34" s="188">
        <v>10.5</v>
      </c>
      <c r="F34" s="3">
        <v>157.35</v>
      </c>
      <c r="G34" s="21">
        <f t="shared" si="0"/>
        <v>1652.18</v>
      </c>
      <c r="I34" s="5"/>
    </row>
    <row r="35" spans="1:9" s="11" customFormat="1" ht="30">
      <c r="A35" s="14" t="s">
        <v>12</v>
      </c>
      <c r="B35" s="14" t="s">
        <v>189</v>
      </c>
      <c r="C35" s="187" t="s">
        <v>843</v>
      </c>
      <c r="D35" s="13" t="s">
        <v>18</v>
      </c>
      <c r="E35" s="188">
        <v>64.3</v>
      </c>
      <c r="F35" s="3">
        <v>157.35</v>
      </c>
      <c r="G35" s="21">
        <f t="shared" si="0"/>
        <v>10117.61</v>
      </c>
      <c r="I35" s="5"/>
    </row>
    <row r="36" spans="1:9" s="11" customFormat="1" ht="30">
      <c r="A36" s="14" t="s">
        <v>12</v>
      </c>
      <c r="B36" s="14" t="s">
        <v>190</v>
      </c>
      <c r="C36" s="187" t="s">
        <v>844</v>
      </c>
      <c r="D36" s="13" t="s">
        <v>18</v>
      </c>
      <c r="E36" s="188">
        <v>223.6</v>
      </c>
      <c r="F36" s="3">
        <v>157.35</v>
      </c>
      <c r="G36" s="21">
        <f t="shared" si="0"/>
        <v>35183.46</v>
      </c>
      <c r="I36" s="5"/>
    </row>
    <row r="37" spans="1:9" s="11" customFormat="1" ht="30">
      <c r="A37" s="14" t="s">
        <v>12</v>
      </c>
      <c r="B37" s="14" t="s">
        <v>191</v>
      </c>
      <c r="C37" s="187" t="s">
        <v>845</v>
      </c>
      <c r="D37" s="13" t="s">
        <v>18</v>
      </c>
      <c r="E37" s="188">
        <v>236.2</v>
      </c>
      <c r="F37" s="3">
        <v>157.35</v>
      </c>
      <c r="G37" s="21">
        <f t="shared" si="0"/>
        <v>37166.07</v>
      </c>
      <c r="I37" s="5"/>
    </row>
    <row r="38" spans="1:9" s="11" customFormat="1" ht="30">
      <c r="A38" s="14" t="s">
        <v>12</v>
      </c>
      <c r="B38" s="14" t="s">
        <v>193</v>
      </c>
      <c r="C38" s="2" t="s">
        <v>194</v>
      </c>
      <c r="D38" s="13" t="s">
        <v>18</v>
      </c>
      <c r="E38" s="188">
        <v>2.5</v>
      </c>
      <c r="F38" s="3">
        <v>157.36000000000001</v>
      </c>
      <c r="G38" s="21">
        <f t="shared" si="0"/>
        <v>393.4</v>
      </c>
      <c r="I38" s="5"/>
    </row>
    <row r="39" spans="1:9" s="11" customFormat="1" ht="30">
      <c r="A39" s="14" t="s">
        <v>12</v>
      </c>
      <c r="B39" s="14" t="s">
        <v>195</v>
      </c>
      <c r="C39" s="2" t="s">
        <v>196</v>
      </c>
      <c r="D39" s="13" t="s">
        <v>18</v>
      </c>
      <c r="E39" s="188">
        <v>2.5</v>
      </c>
      <c r="F39" s="3">
        <v>157.36000000000001</v>
      </c>
      <c r="G39" s="21">
        <f t="shared" si="0"/>
        <v>393.4</v>
      </c>
      <c r="I39" s="5"/>
    </row>
    <row r="40" spans="1:9" s="11" customFormat="1" ht="30">
      <c r="A40" s="14" t="s">
        <v>12</v>
      </c>
      <c r="B40" s="14" t="s">
        <v>197</v>
      </c>
      <c r="C40" s="187" t="s">
        <v>867</v>
      </c>
      <c r="D40" s="13" t="s">
        <v>18</v>
      </c>
      <c r="E40" s="188">
        <v>25</v>
      </c>
      <c r="F40" s="3">
        <v>157.35</v>
      </c>
      <c r="G40" s="21">
        <f t="shared" si="0"/>
        <v>3933.75</v>
      </c>
      <c r="I40" s="5"/>
    </row>
    <row r="41" spans="1:9" s="11" customFormat="1" ht="30">
      <c r="A41" s="14" t="s">
        <v>12</v>
      </c>
      <c r="B41" s="14" t="s">
        <v>198</v>
      </c>
      <c r="C41" s="187" t="s">
        <v>866</v>
      </c>
      <c r="D41" s="13" t="s">
        <v>18</v>
      </c>
      <c r="E41" s="188">
        <v>75</v>
      </c>
      <c r="F41" s="3">
        <v>157.35</v>
      </c>
      <c r="G41" s="21">
        <f t="shared" si="0"/>
        <v>11801.25</v>
      </c>
      <c r="I41" s="5"/>
    </row>
    <row r="42" spans="1:9" s="11" customFormat="1" ht="30">
      <c r="A42" s="14" t="s">
        <v>12</v>
      </c>
      <c r="B42" s="14" t="s">
        <v>199</v>
      </c>
      <c r="C42" s="189" t="s">
        <v>865</v>
      </c>
      <c r="D42" s="71" t="s">
        <v>18</v>
      </c>
      <c r="E42" s="188">
        <v>57.8</v>
      </c>
      <c r="F42" s="3">
        <v>157.35</v>
      </c>
      <c r="G42" s="21">
        <f t="shared" si="0"/>
        <v>9094.83</v>
      </c>
      <c r="I42" s="5"/>
    </row>
    <row r="43" spans="1:9" ht="30">
      <c r="A43" s="14" t="s">
        <v>12</v>
      </c>
      <c r="B43" s="14" t="s">
        <v>200</v>
      </c>
      <c r="C43" s="72" t="s">
        <v>201</v>
      </c>
      <c r="D43" s="71" t="s">
        <v>18</v>
      </c>
      <c r="E43" s="188">
        <v>10.5</v>
      </c>
      <c r="F43" s="3">
        <v>157.35</v>
      </c>
      <c r="G43" s="21">
        <f t="shared" si="0"/>
        <v>1652.18</v>
      </c>
    </row>
    <row r="44" spans="1:9" ht="30">
      <c r="A44" s="14" t="s">
        <v>12</v>
      </c>
      <c r="B44" s="14" t="s">
        <v>202</v>
      </c>
      <c r="C44" s="189" t="s">
        <v>846</v>
      </c>
      <c r="D44" s="71" t="s">
        <v>18</v>
      </c>
      <c r="E44" s="188">
        <v>54093.3</v>
      </c>
      <c r="F44" s="3">
        <v>2.09</v>
      </c>
      <c r="G44" s="21">
        <f t="shared" si="0"/>
        <v>113055</v>
      </c>
      <c r="H44" s="5"/>
    </row>
    <row r="45" spans="1:9" ht="30">
      <c r="A45" s="14" t="s">
        <v>12</v>
      </c>
      <c r="B45" s="14" t="s">
        <v>203</v>
      </c>
      <c r="C45" s="72" t="s">
        <v>204</v>
      </c>
      <c r="D45" s="126" t="s">
        <v>18</v>
      </c>
      <c r="E45" s="77">
        <v>1.5</v>
      </c>
      <c r="F45" s="113">
        <v>121.38</v>
      </c>
      <c r="G45" s="21">
        <f t="shared" si="0"/>
        <v>182.07</v>
      </c>
      <c r="H45" s="127"/>
      <c r="I45" s="44"/>
    </row>
    <row r="46" spans="1:9" ht="30">
      <c r="A46" s="14" t="s">
        <v>12</v>
      </c>
      <c r="B46" s="14" t="s">
        <v>205</v>
      </c>
      <c r="C46" s="72" t="s">
        <v>206</v>
      </c>
      <c r="D46" s="126" t="s">
        <v>18</v>
      </c>
      <c r="E46" s="77">
        <v>1.5</v>
      </c>
      <c r="F46" s="113">
        <v>121.38</v>
      </c>
      <c r="G46" s="21">
        <f t="shared" si="0"/>
        <v>182.07</v>
      </c>
      <c r="H46" s="127"/>
      <c r="I46" s="44"/>
    </row>
    <row r="47" spans="1:9" ht="30">
      <c r="A47" s="14" t="s">
        <v>12</v>
      </c>
      <c r="B47" s="14" t="s">
        <v>207</v>
      </c>
      <c r="C47" s="72" t="s">
        <v>208</v>
      </c>
      <c r="D47" s="126" t="s">
        <v>18</v>
      </c>
      <c r="E47" s="77">
        <v>5</v>
      </c>
      <c r="F47" s="113">
        <v>90.46</v>
      </c>
      <c r="G47" s="21">
        <f t="shared" si="0"/>
        <v>452.3</v>
      </c>
      <c r="H47" s="127"/>
      <c r="I47" s="44"/>
    </row>
    <row r="48" spans="1:9" ht="30">
      <c r="A48" s="14" t="s">
        <v>12</v>
      </c>
      <c r="B48" s="14" t="s">
        <v>209</v>
      </c>
      <c r="C48" s="72" t="s">
        <v>210</v>
      </c>
      <c r="D48" s="126" t="s">
        <v>18</v>
      </c>
      <c r="E48" s="77">
        <v>286.8</v>
      </c>
      <c r="F48" s="113">
        <v>45.3</v>
      </c>
      <c r="G48" s="21">
        <f>ROUND((E48*F48),2)</f>
        <v>12992.04</v>
      </c>
      <c r="H48" s="127"/>
      <c r="I48" s="44"/>
    </row>
    <row r="49" spans="1:9">
      <c r="A49" s="268" t="s">
        <v>12</v>
      </c>
      <c r="B49" s="268" t="s">
        <v>920</v>
      </c>
      <c r="C49" s="266" t="s">
        <v>921</v>
      </c>
      <c r="D49" s="269" t="s">
        <v>49</v>
      </c>
      <c r="E49" s="267">
        <v>1</v>
      </c>
      <c r="F49" s="113">
        <v>1613.79</v>
      </c>
      <c r="G49" s="21">
        <f>ROUND((E49*F49),2)</f>
        <v>1613.79</v>
      </c>
      <c r="H49" s="127"/>
      <c r="I49" s="44"/>
    </row>
    <row r="50" spans="1:9" ht="15.75" thickBot="1">
      <c r="A50" s="268" t="s">
        <v>12</v>
      </c>
      <c r="B50" s="268" t="s">
        <v>923</v>
      </c>
      <c r="C50" s="266" t="s">
        <v>925</v>
      </c>
      <c r="D50" s="269" t="s">
        <v>49</v>
      </c>
      <c r="E50" s="267">
        <v>1</v>
      </c>
      <c r="F50" s="113">
        <v>2420.69</v>
      </c>
      <c r="G50" s="21">
        <f>ROUND((E50*F50),2)</f>
        <v>2420.69</v>
      </c>
      <c r="H50" s="127"/>
      <c r="I50" s="44"/>
    </row>
    <row r="51" spans="1:9" ht="29.25" thickBot="1">
      <c r="A51" s="268" t="s">
        <v>12</v>
      </c>
      <c r="B51" s="268" t="s">
        <v>924</v>
      </c>
      <c r="C51" s="266" t="s">
        <v>922</v>
      </c>
      <c r="D51" s="269" t="s">
        <v>49</v>
      </c>
      <c r="E51" s="267">
        <v>1</v>
      </c>
      <c r="F51" s="113">
        <v>2420.69</v>
      </c>
      <c r="G51" s="21">
        <f>ROUND((E51*F51),2)</f>
        <v>2420.69</v>
      </c>
      <c r="H51" s="42" t="s">
        <v>56</v>
      </c>
      <c r="I51" s="43">
        <f>ROUND(SUM(G6:G51),2)</f>
        <v>1020824.96</v>
      </c>
    </row>
    <row r="52" spans="1:9" s="6" customFormat="1" ht="30">
      <c r="A52" s="16" t="s">
        <v>57</v>
      </c>
      <c r="B52" s="16" t="s">
        <v>58</v>
      </c>
      <c r="C52" s="17" t="s">
        <v>59</v>
      </c>
      <c r="D52" s="18" t="s">
        <v>60</v>
      </c>
      <c r="E52" s="193">
        <v>126423</v>
      </c>
      <c r="F52" s="27">
        <v>5.51</v>
      </c>
      <c r="G52" s="20">
        <f t="shared" si="0"/>
        <v>696590.73</v>
      </c>
      <c r="H52" s="7"/>
    </row>
    <row r="53" spans="1:9" s="6" customFormat="1" ht="30">
      <c r="A53" s="14" t="s">
        <v>57</v>
      </c>
      <c r="B53" s="70" t="s">
        <v>61</v>
      </c>
      <c r="C53" s="72" t="s">
        <v>62</v>
      </c>
      <c r="D53" s="76" t="s">
        <v>60</v>
      </c>
      <c r="E53" s="267">
        <v>84627</v>
      </c>
      <c r="F53" s="78">
        <v>4.38</v>
      </c>
      <c r="G53" s="21">
        <f t="shared" si="0"/>
        <v>370666.26</v>
      </c>
      <c r="H53" s="7"/>
    </row>
    <row r="54" spans="1:9" s="6" customFormat="1" ht="30">
      <c r="A54" s="14" t="s">
        <v>57</v>
      </c>
      <c r="B54" s="14" t="s">
        <v>63</v>
      </c>
      <c r="C54" s="72" t="s">
        <v>64</v>
      </c>
      <c r="D54" s="76" t="s">
        <v>60</v>
      </c>
      <c r="E54" s="77">
        <v>15352</v>
      </c>
      <c r="F54" s="78">
        <v>8.17</v>
      </c>
      <c r="G54" s="21">
        <f t="shared" si="0"/>
        <v>125425.84</v>
      </c>
      <c r="H54" s="7"/>
    </row>
    <row r="55" spans="1:9" s="6" customFormat="1" ht="30">
      <c r="A55" s="14" t="s">
        <v>57</v>
      </c>
      <c r="B55" s="14" t="s">
        <v>65</v>
      </c>
      <c r="C55" s="72" t="s">
        <v>211</v>
      </c>
      <c r="D55" s="76" t="s">
        <v>60</v>
      </c>
      <c r="E55" s="195">
        <v>27168</v>
      </c>
      <c r="F55" s="78">
        <v>6.07</v>
      </c>
      <c r="G55" s="21">
        <f t="shared" si="0"/>
        <v>164909.76000000001</v>
      </c>
      <c r="H55" s="7"/>
    </row>
    <row r="56" spans="1:9" s="6" customFormat="1" ht="30">
      <c r="A56" s="14" t="s">
        <v>57</v>
      </c>
      <c r="B56" s="14" t="s">
        <v>67</v>
      </c>
      <c r="C56" s="72" t="s">
        <v>212</v>
      </c>
      <c r="D56" s="76" t="s">
        <v>60</v>
      </c>
      <c r="E56" s="195">
        <v>88712</v>
      </c>
      <c r="F56" s="78">
        <v>4.5999999999999996</v>
      </c>
      <c r="G56" s="21">
        <f t="shared" si="0"/>
        <v>408075.2</v>
      </c>
      <c r="H56" s="7"/>
    </row>
    <row r="57" spans="1:9" s="6" customFormat="1" ht="30">
      <c r="A57" s="14" t="s">
        <v>57</v>
      </c>
      <c r="B57" s="14" t="s">
        <v>69</v>
      </c>
      <c r="C57" s="72" t="s">
        <v>213</v>
      </c>
      <c r="D57" s="76" t="s">
        <v>60</v>
      </c>
      <c r="E57" s="195">
        <v>11023</v>
      </c>
      <c r="F57" s="78">
        <v>4.5999999999999996</v>
      </c>
      <c r="G57" s="21">
        <f t="shared" si="0"/>
        <v>50705.8</v>
      </c>
      <c r="H57" s="7"/>
    </row>
    <row r="58" spans="1:9" s="6" customFormat="1">
      <c r="A58" s="14" t="s">
        <v>57</v>
      </c>
      <c r="B58" s="14" t="s">
        <v>70</v>
      </c>
      <c r="C58" s="189" t="s">
        <v>841</v>
      </c>
      <c r="D58" s="76" t="s">
        <v>52</v>
      </c>
      <c r="E58" s="77">
        <v>273286.8</v>
      </c>
      <c r="F58" s="78">
        <v>0.38</v>
      </c>
      <c r="G58" s="21">
        <f t="shared" si="0"/>
        <v>103848.98</v>
      </c>
      <c r="H58" s="7"/>
    </row>
    <row r="59" spans="1:9" s="6" customFormat="1" ht="30">
      <c r="A59" s="14" t="s">
        <v>57</v>
      </c>
      <c r="B59" s="14" t="s">
        <v>71</v>
      </c>
      <c r="C59" s="266" t="s">
        <v>912</v>
      </c>
      <c r="D59" s="76" t="s">
        <v>60</v>
      </c>
      <c r="E59" s="267">
        <v>85134</v>
      </c>
      <c r="F59" s="78">
        <v>12.51</v>
      </c>
      <c r="G59" s="21">
        <f t="shared" si="0"/>
        <v>1065026.3400000001</v>
      </c>
      <c r="H59" s="7"/>
      <c r="I59" s="196"/>
    </row>
    <row r="60" spans="1:9" s="6" customFormat="1">
      <c r="A60" s="14" t="s">
        <v>57</v>
      </c>
      <c r="B60" s="73" t="s">
        <v>897</v>
      </c>
      <c r="C60" s="266" t="s">
        <v>913</v>
      </c>
      <c r="D60" s="76" t="s">
        <v>60</v>
      </c>
      <c r="E60" s="267">
        <v>44253</v>
      </c>
      <c r="F60" s="78">
        <v>8.24</v>
      </c>
      <c r="G60" s="21">
        <f t="shared" si="0"/>
        <v>364644.72</v>
      </c>
      <c r="H60" s="7"/>
      <c r="I60" s="196"/>
    </row>
    <row r="61" spans="1:9" s="6" customFormat="1">
      <c r="A61" s="14" t="s">
        <v>57</v>
      </c>
      <c r="B61" s="73" t="s">
        <v>73</v>
      </c>
      <c r="C61" s="72" t="s">
        <v>72</v>
      </c>
      <c r="D61" s="76" t="s">
        <v>52</v>
      </c>
      <c r="E61" s="195">
        <v>285938</v>
      </c>
      <c r="F61" s="78">
        <v>1.3</v>
      </c>
      <c r="G61" s="21">
        <f t="shared" si="0"/>
        <v>371719.4</v>
      </c>
      <c r="H61" s="7"/>
    </row>
    <row r="62" spans="1:9" s="6" customFormat="1">
      <c r="A62" s="14" t="s">
        <v>57</v>
      </c>
      <c r="B62" s="73" t="s">
        <v>74</v>
      </c>
      <c r="C62" s="72" t="s">
        <v>214</v>
      </c>
      <c r="D62" s="76" t="s">
        <v>52</v>
      </c>
      <c r="E62" s="195">
        <v>10178</v>
      </c>
      <c r="F62" s="78">
        <v>4.5199999999999996</v>
      </c>
      <c r="G62" s="21">
        <f t="shared" si="0"/>
        <v>46004.56</v>
      </c>
      <c r="H62" s="7"/>
    </row>
    <row r="63" spans="1:9" s="6" customFormat="1">
      <c r="A63" s="190" t="s">
        <v>57</v>
      </c>
      <c r="B63" s="197" t="s">
        <v>847</v>
      </c>
      <c r="C63" s="189" t="s">
        <v>848</v>
      </c>
      <c r="D63" s="198" t="s">
        <v>52</v>
      </c>
      <c r="E63" s="195">
        <v>7965</v>
      </c>
      <c r="F63" s="78">
        <v>6.85</v>
      </c>
      <c r="G63" s="21">
        <f t="shared" si="0"/>
        <v>54560.25</v>
      </c>
      <c r="H63" s="7"/>
    </row>
    <row r="64" spans="1:9" s="6" customFormat="1" ht="30">
      <c r="A64" s="14" t="s">
        <v>57</v>
      </c>
      <c r="B64" s="73" t="s">
        <v>75</v>
      </c>
      <c r="C64" s="189" t="s">
        <v>849</v>
      </c>
      <c r="D64" s="76" t="s">
        <v>60</v>
      </c>
      <c r="E64" s="195">
        <v>23330</v>
      </c>
      <c r="F64" s="78">
        <v>4.5999999999999996</v>
      </c>
      <c r="G64" s="21">
        <f t="shared" si="0"/>
        <v>107318</v>
      </c>
      <c r="H64" s="7"/>
    </row>
    <row r="65" spans="1:9" s="6" customFormat="1">
      <c r="A65" s="14" t="s">
        <v>57</v>
      </c>
      <c r="B65" s="73" t="s">
        <v>79</v>
      </c>
      <c r="C65" s="72" t="s">
        <v>76</v>
      </c>
      <c r="D65" s="76" t="s">
        <v>52</v>
      </c>
      <c r="E65" s="77">
        <v>226694</v>
      </c>
      <c r="F65" s="78">
        <v>0.76</v>
      </c>
      <c r="G65" s="21">
        <f t="shared" si="0"/>
        <v>172287.44</v>
      </c>
      <c r="H65" s="7"/>
    </row>
    <row r="66" spans="1:9" s="6" customFormat="1">
      <c r="A66" s="14" t="s">
        <v>57</v>
      </c>
      <c r="B66" s="73" t="s">
        <v>215</v>
      </c>
      <c r="C66" s="72" t="s">
        <v>78</v>
      </c>
      <c r="D66" s="76" t="s">
        <v>52</v>
      </c>
      <c r="E66" s="77">
        <v>25188.2</v>
      </c>
      <c r="F66" s="78">
        <v>1.1399999999999999</v>
      </c>
      <c r="G66" s="21">
        <f t="shared" si="0"/>
        <v>28714.55</v>
      </c>
      <c r="H66" s="7"/>
    </row>
    <row r="67" spans="1:9" s="6" customFormat="1" ht="15.75" thickBot="1">
      <c r="A67" s="14" t="s">
        <v>57</v>
      </c>
      <c r="B67" s="73" t="s">
        <v>216</v>
      </c>
      <c r="C67" s="72" t="s">
        <v>80</v>
      </c>
      <c r="D67" s="76" t="s">
        <v>52</v>
      </c>
      <c r="E67" s="77">
        <v>273245.8</v>
      </c>
      <c r="F67" s="78">
        <v>1.4</v>
      </c>
      <c r="G67" s="21">
        <f t="shared" si="0"/>
        <v>382544.12</v>
      </c>
      <c r="H67" s="7"/>
    </row>
    <row r="68" spans="1:9" s="6" customFormat="1" ht="28.15" customHeight="1" thickBot="1">
      <c r="A68" s="14" t="s">
        <v>57</v>
      </c>
      <c r="B68" s="73" t="s">
        <v>217</v>
      </c>
      <c r="C68" s="72" t="s">
        <v>218</v>
      </c>
      <c r="D68" s="76" t="s">
        <v>40</v>
      </c>
      <c r="E68" s="77">
        <v>20</v>
      </c>
      <c r="F68" s="28">
        <v>34.93</v>
      </c>
      <c r="G68" s="26">
        <f t="shared" si="0"/>
        <v>698.6</v>
      </c>
      <c r="H68" s="42" t="s">
        <v>81</v>
      </c>
      <c r="I68" s="43">
        <f>ROUND(SUM(G52:G68),2)</f>
        <v>4513740.55</v>
      </c>
    </row>
    <row r="69" spans="1:9" s="6" customFormat="1">
      <c r="A69" s="16" t="s">
        <v>82</v>
      </c>
      <c r="B69" s="16" t="s">
        <v>83</v>
      </c>
      <c r="C69" s="17" t="s">
        <v>84</v>
      </c>
      <c r="D69" s="18" t="s">
        <v>60</v>
      </c>
      <c r="E69" s="54">
        <v>2974</v>
      </c>
      <c r="F69" s="32">
        <v>69.900000000000006</v>
      </c>
      <c r="G69" s="20">
        <f t="shared" si="0"/>
        <v>207882.6</v>
      </c>
      <c r="H69" s="7"/>
    </row>
    <row r="70" spans="1:9" s="6" customFormat="1">
      <c r="A70" s="14" t="s">
        <v>82</v>
      </c>
      <c r="B70" s="14" t="s">
        <v>219</v>
      </c>
      <c r="C70" s="2" t="s">
        <v>220</v>
      </c>
      <c r="D70" s="13" t="s">
        <v>60</v>
      </c>
      <c r="E70" s="55">
        <v>349</v>
      </c>
      <c r="F70" s="12">
        <v>70.709999999999994</v>
      </c>
      <c r="G70" s="21">
        <f t="shared" si="0"/>
        <v>24677.79</v>
      </c>
      <c r="H70" s="7"/>
    </row>
    <row r="71" spans="1:9" s="6" customFormat="1">
      <c r="A71" s="14" t="s">
        <v>82</v>
      </c>
      <c r="B71" s="14" t="s">
        <v>221</v>
      </c>
      <c r="C71" s="2" t="s">
        <v>222</v>
      </c>
      <c r="D71" s="13" t="s">
        <v>52</v>
      </c>
      <c r="E71" s="55">
        <v>211</v>
      </c>
      <c r="F71" s="12">
        <v>69.42</v>
      </c>
      <c r="G71" s="21">
        <f t="shared" si="0"/>
        <v>14647.62</v>
      </c>
      <c r="H71" s="7"/>
    </row>
    <row r="72" spans="1:9" s="6" customFormat="1">
      <c r="A72" s="14" t="s">
        <v>82</v>
      </c>
      <c r="B72" s="14" t="s">
        <v>223</v>
      </c>
      <c r="C72" s="2" t="s">
        <v>224</v>
      </c>
      <c r="D72" s="186" t="s">
        <v>52</v>
      </c>
      <c r="E72" s="55">
        <v>211</v>
      </c>
      <c r="F72" s="12">
        <v>10.63</v>
      </c>
      <c r="G72" s="21">
        <f t="shared" si="0"/>
        <v>2242.9299999999998</v>
      </c>
      <c r="H72" s="7"/>
    </row>
    <row r="73" spans="1:9" s="6" customFormat="1">
      <c r="A73" s="14" t="s">
        <v>82</v>
      </c>
      <c r="B73" s="14" t="s">
        <v>225</v>
      </c>
      <c r="C73" s="2" t="s">
        <v>226</v>
      </c>
      <c r="D73" s="76" t="s">
        <v>60</v>
      </c>
      <c r="E73" s="55">
        <v>25</v>
      </c>
      <c r="F73" s="12">
        <v>13.43</v>
      </c>
      <c r="G73" s="21">
        <f t="shared" si="0"/>
        <v>335.75</v>
      </c>
      <c r="H73" s="7"/>
    </row>
    <row r="74" spans="1:9" s="6" customFormat="1">
      <c r="A74" s="14" t="s">
        <v>82</v>
      </c>
      <c r="B74" s="14" t="s">
        <v>227</v>
      </c>
      <c r="C74" s="2" t="s">
        <v>228</v>
      </c>
      <c r="D74" s="13" t="s">
        <v>52</v>
      </c>
      <c r="E74" s="55">
        <v>15131.6</v>
      </c>
      <c r="F74" s="12">
        <v>4.13</v>
      </c>
      <c r="G74" s="21">
        <f t="shared" si="0"/>
        <v>62493.51</v>
      </c>
      <c r="H74" s="7"/>
    </row>
    <row r="75" spans="1:9" s="6" customFormat="1">
      <c r="A75" s="14" t="s">
        <v>82</v>
      </c>
      <c r="B75" s="14" t="s">
        <v>229</v>
      </c>
      <c r="C75" s="2" t="s">
        <v>915</v>
      </c>
      <c r="D75" s="13" t="s">
        <v>52</v>
      </c>
      <c r="E75" s="55">
        <v>248</v>
      </c>
      <c r="F75" s="12">
        <v>94.36</v>
      </c>
      <c r="G75" s="21">
        <f t="shared" si="0"/>
        <v>23401.279999999999</v>
      </c>
      <c r="H75" s="7"/>
    </row>
    <row r="76" spans="1:9" s="6" customFormat="1" ht="45">
      <c r="A76" s="14" t="s">
        <v>82</v>
      </c>
      <c r="B76" s="14" t="s">
        <v>231</v>
      </c>
      <c r="C76" s="2" t="s">
        <v>232</v>
      </c>
      <c r="D76" s="13" t="s">
        <v>60</v>
      </c>
      <c r="E76" s="55">
        <v>892.8</v>
      </c>
      <c r="F76" s="12">
        <v>8.5</v>
      </c>
      <c r="G76" s="21">
        <f t="shared" si="0"/>
        <v>7588.8</v>
      </c>
      <c r="H76" s="222"/>
      <c r="I76" s="44"/>
    </row>
    <row r="77" spans="1:9" s="6" customFormat="1" ht="13.5" customHeight="1">
      <c r="A77" s="217" t="s">
        <v>82</v>
      </c>
      <c r="B77" s="197" t="s">
        <v>869</v>
      </c>
      <c r="C77" s="205" t="s">
        <v>862</v>
      </c>
      <c r="D77" s="206" t="s">
        <v>52</v>
      </c>
      <c r="E77" s="218">
        <v>1477</v>
      </c>
      <c r="F77" s="202">
        <v>4.33</v>
      </c>
      <c r="G77" s="115">
        <f>ROUND((E77*F77),2)</f>
        <v>6395.41</v>
      </c>
      <c r="H77" s="219"/>
      <c r="I77" s="44"/>
    </row>
    <row r="78" spans="1:9" s="6" customFormat="1">
      <c r="A78" s="190" t="s">
        <v>82</v>
      </c>
      <c r="B78" s="197" t="s">
        <v>870</v>
      </c>
      <c r="C78" s="207" t="s">
        <v>863</v>
      </c>
      <c r="D78" s="208" t="s">
        <v>52</v>
      </c>
      <c r="E78" s="209">
        <v>1477</v>
      </c>
      <c r="F78" s="203">
        <v>7.11</v>
      </c>
      <c r="G78" s="21">
        <f t="shared" ref="G78:G80" si="1">ROUND((E78*F78),2)</f>
        <v>10501.47</v>
      </c>
      <c r="H78" s="219"/>
      <c r="I78" s="44"/>
    </row>
    <row r="79" spans="1:9" s="6" customFormat="1" ht="15.75" thickBot="1">
      <c r="A79" s="190" t="s">
        <v>82</v>
      </c>
      <c r="B79" s="197" t="s">
        <v>871</v>
      </c>
      <c r="C79" s="210" t="s">
        <v>864</v>
      </c>
      <c r="D79" s="211" t="s">
        <v>52</v>
      </c>
      <c r="E79" s="209">
        <v>1477</v>
      </c>
      <c r="F79" s="203">
        <v>1.84</v>
      </c>
      <c r="G79" s="21">
        <f t="shared" si="1"/>
        <v>2717.68</v>
      </c>
      <c r="H79" s="220"/>
      <c r="I79" s="221"/>
    </row>
    <row r="80" spans="1:9" s="6" customFormat="1" ht="29.25" thickBot="1">
      <c r="A80" s="212" t="s">
        <v>82</v>
      </c>
      <c r="B80" s="213" t="s">
        <v>872</v>
      </c>
      <c r="C80" s="214" t="s">
        <v>351</v>
      </c>
      <c r="D80" s="215" t="s">
        <v>52</v>
      </c>
      <c r="E80" s="216">
        <v>2349</v>
      </c>
      <c r="F80" s="204">
        <v>1.3</v>
      </c>
      <c r="G80" s="115">
        <f t="shared" si="1"/>
        <v>3053.7</v>
      </c>
      <c r="H80" s="42" t="s">
        <v>85</v>
      </c>
      <c r="I80" s="43">
        <f>ROUND(SUM(G69:G80),2)</f>
        <v>365938.54</v>
      </c>
    </row>
    <row r="81" spans="1:9" s="6" customFormat="1" ht="45" customHeight="1">
      <c r="A81" s="16" t="s">
        <v>86</v>
      </c>
      <c r="B81" s="16" t="s">
        <v>87</v>
      </c>
      <c r="C81" s="17" t="s">
        <v>88</v>
      </c>
      <c r="D81" s="158"/>
      <c r="E81" s="159"/>
      <c r="F81" s="160"/>
      <c r="G81" s="161"/>
      <c r="H81" s="277" t="s">
        <v>233</v>
      </c>
    </row>
    <row r="82" spans="1:9" s="6" customFormat="1" ht="45">
      <c r="A82" s="14" t="s">
        <v>86</v>
      </c>
      <c r="B82" s="14" t="s">
        <v>90</v>
      </c>
      <c r="C82" s="72" t="s">
        <v>234</v>
      </c>
      <c r="D82" s="76" t="s">
        <v>60</v>
      </c>
      <c r="E82" s="77">
        <v>155367</v>
      </c>
      <c r="F82" s="80">
        <v>17.989999999999998</v>
      </c>
      <c r="G82" s="21">
        <f t="shared" si="0"/>
        <v>2795052.33</v>
      </c>
      <c r="H82" s="278"/>
    </row>
    <row r="83" spans="1:9" s="6" customFormat="1" ht="45">
      <c r="A83" s="14" t="s">
        <v>86</v>
      </c>
      <c r="B83" s="73" t="s">
        <v>92</v>
      </c>
      <c r="C83" s="72" t="s">
        <v>93</v>
      </c>
      <c r="D83" s="76" t="s">
        <v>60</v>
      </c>
      <c r="E83" s="77">
        <v>155367</v>
      </c>
      <c r="F83" s="80"/>
      <c r="G83" s="21">
        <f t="shared" si="0"/>
        <v>0</v>
      </c>
      <c r="H83" s="278"/>
    </row>
    <row r="84" spans="1:9" s="6" customFormat="1" ht="45">
      <c r="A84" s="14" t="s">
        <v>86</v>
      </c>
      <c r="B84" s="73" t="s">
        <v>94</v>
      </c>
      <c r="C84" s="72" t="s">
        <v>95</v>
      </c>
      <c r="D84" s="162"/>
      <c r="E84" s="163"/>
      <c r="F84" s="164"/>
      <c r="G84" s="165"/>
      <c r="H84" s="278"/>
    </row>
    <row r="85" spans="1:9" s="6" customFormat="1" ht="45">
      <c r="A85" s="14" t="s">
        <v>86</v>
      </c>
      <c r="B85" s="73" t="s">
        <v>96</v>
      </c>
      <c r="C85" s="72" t="s">
        <v>235</v>
      </c>
      <c r="D85" s="76" t="s">
        <v>52</v>
      </c>
      <c r="E85" s="77">
        <v>156515.70000000001</v>
      </c>
      <c r="F85" s="80"/>
      <c r="G85" s="21">
        <f t="shared" si="0"/>
        <v>0</v>
      </c>
      <c r="H85" s="278"/>
    </row>
    <row r="86" spans="1:9" s="6" customFormat="1" ht="45">
      <c r="A86" s="14" t="s">
        <v>86</v>
      </c>
      <c r="B86" s="73" t="s">
        <v>98</v>
      </c>
      <c r="C86" s="72" t="s">
        <v>99</v>
      </c>
      <c r="D86" s="76" t="s">
        <v>52</v>
      </c>
      <c r="E86" s="77">
        <v>156515.70000000001</v>
      </c>
      <c r="F86" s="80">
        <v>12.2</v>
      </c>
      <c r="G86" s="21">
        <f t="shared" si="0"/>
        <v>1909491.54</v>
      </c>
      <c r="H86" s="278"/>
    </row>
    <row r="87" spans="1:9" s="6" customFormat="1" ht="45">
      <c r="A87" s="190" t="s">
        <v>86</v>
      </c>
      <c r="B87" s="197" t="s">
        <v>850</v>
      </c>
      <c r="C87" s="266" t="s">
        <v>914</v>
      </c>
      <c r="D87" s="198" t="s">
        <v>52</v>
      </c>
      <c r="E87" s="195">
        <v>14479</v>
      </c>
      <c r="F87" s="80">
        <v>16.600000000000001</v>
      </c>
      <c r="G87" s="21">
        <f t="shared" si="0"/>
        <v>240351.4</v>
      </c>
      <c r="H87" s="278"/>
    </row>
    <row r="88" spans="1:9" s="6" customFormat="1" ht="45">
      <c r="A88" s="14" t="s">
        <v>86</v>
      </c>
      <c r="B88" s="73" t="s">
        <v>100</v>
      </c>
      <c r="C88" s="72" t="s">
        <v>101</v>
      </c>
      <c r="D88" s="76" t="s">
        <v>52</v>
      </c>
      <c r="E88" s="77">
        <v>144278.20000000001</v>
      </c>
      <c r="F88" s="80">
        <v>17.579999999999998</v>
      </c>
      <c r="G88" s="21">
        <f t="shared" si="0"/>
        <v>2536410.7599999998</v>
      </c>
      <c r="H88" s="278"/>
    </row>
    <row r="89" spans="1:9" s="6" customFormat="1" ht="45">
      <c r="A89" s="14" t="s">
        <v>86</v>
      </c>
      <c r="B89" s="73" t="s">
        <v>102</v>
      </c>
      <c r="C89" s="72" t="s">
        <v>103</v>
      </c>
      <c r="D89" s="76" t="s">
        <v>52</v>
      </c>
      <c r="E89" s="77">
        <v>144278.20000000001</v>
      </c>
      <c r="F89" s="80">
        <v>0.26</v>
      </c>
      <c r="G89" s="21">
        <f t="shared" si="0"/>
        <v>37512.33</v>
      </c>
      <c r="H89" s="278"/>
    </row>
    <row r="90" spans="1:9" s="6" customFormat="1" ht="45">
      <c r="A90" s="190" t="s">
        <v>86</v>
      </c>
      <c r="B90" s="197" t="s">
        <v>851</v>
      </c>
      <c r="C90" s="189" t="s">
        <v>852</v>
      </c>
      <c r="D90" s="198" t="s">
        <v>52</v>
      </c>
      <c r="E90" s="195">
        <v>13057.1</v>
      </c>
      <c r="F90" s="80">
        <v>2.8</v>
      </c>
      <c r="G90" s="21">
        <f t="shared" ref="G90" si="2">ROUND((E90*F90),2)</f>
        <v>36559.879999999997</v>
      </c>
      <c r="H90" s="278"/>
    </row>
    <row r="91" spans="1:9" s="6" customFormat="1" ht="45">
      <c r="A91" s="14" t="s">
        <v>86</v>
      </c>
      <c r="B91" s="73" t="s">
        <v>104</v>
      </c>
      <c r="C91" s="72" t="s">
        <v>105</v>
      </c>
      <c r="D91" s="76" t="s">
        <v>52</v>
      </c>
      <c r="E91" s="77">
        <v>142926.5</v>
      </c>
      <c r="F91" s="80">
        <v>16.37</v>
      </c>
      <c r="G91" s="21">
        <f t="shared" si="0"/>
        <v>2339706.81</v>
      </c>
      <c r="H91" s="278"/>
    </row>
    <row r="92" spans="1:9" s="6" customFormat="1" ht="45">
      <c r="A92" s="14" t="s">
        <v>86</v>
      </c>
      <c r="B92" s="73" t="s">
        <v>106</v>
      </c>
      <c r="C92" s="72" t="s">
        <v>107</v>
      </c>
      <c r="D92" s="76" t="s">
        <v>52</v>
      </c>
      <c r="E92" s="77">
        <v>142926.5</v>
      </c>
      <c r="F92" s="80">
        <v>0.32</v>
      </c>
      <c r="G92" s="21">
        <f t="shared" si="0"/>
        <v>45736.480000000003</v>
      </c>
      <c r="H92" s="278"/>
    </row>
    <row r="93" spans="1:9" s="6" customFormat="1" ht="45">
      <c r="A93" s="14" t="s">
        <v>86</v>
      </c>
      <c r="B93" s="73" t="s">
        <v>108</v>
      </c>
      <c r="C93" s="72" t="s">
        <v>109</v>
      </c>
      <c r="D93" s="76" t="s">
        <v>52</v>
      </c>
      <c r="E93" s="77">
        <v>142286.20000000001</v>
      </c>
      <c r="F93" s="80">
        <v>11.94</v>
      </c>
      <c r="G93" s="21">
        <f t="shared" si="0"/>
        <v>1698897.23</v>
      </c>
      <c r="H93" s="278"/>
    </row>
    <row r="94" spans="1:9" s="6" customFormat="1" ht="50.25" customHeight="1">
      <c r="A94" s="14" t="s">
        <v>86</v>
      </c>
      <c r="B94" s="73" t="s">
        <v>110</v>
      </c>
      <c r="C94" s="2" t="s">
        <v>111</v>
      </c>
      <c r="D94" s="13" t="s">
        <v>52</v>
      </c>
      <c r="E94" s="55">
        <v>142286.20000000001</v>
      </c>
      <c r="F94" s="12">
        <v>0.28000000000000003</v>
      </c>
      <c r="G94" s="82">
        <f t="shared" si="0"/>
        <v>39840.14</v>
      </c>
      <c r="H94" s="278"/>
      <c r="I94" s="44"/>
    </row>
    <row r="95" spans="1:9" s="6" customFormat="1" ht="50.25" customHeight="1">
      <c r="A95" s="190" t="s">
        <v>86</v>
      </c>
      <c r="B95" s="197" t="s">
        <v>529</v>
      </c>
      <c r="C95" s="189" t="s">
        <v>295</v>
      </c>
      <c r="D95" s="198" t="s">
        <v>40</v>
      </c>
      <c r="E95" s="195">
        <v>9</v>
      </c>
      <c r="F95" s="90">
        <v>1.98</v>
      </c>
      <c r="G95" s="82">
        <f t="shared" si="0"/>
        <v>17.82</v>
      </c>
      <c r="H95" s="278"/>
      <c r="I95" s="44"/>
    </row>
    <row r="96" spans="1:9" s="6" customFormat="1" ht="50.25" customHeight="1">
      <c r="A96" s="190" t="s">
        <v>86</v>
      </c>
      <c r="B96" s="197" t="s">
        <v>665</v>
      </c>
      <c r="C96" s="189" t="s">
        <v>877</v>
      </c>
      <c r="D96" s="198" t="s">
        <v>40</v>
      </c>
      <c r="E96" s="195">
        <v>9</v>
      </c>
      <c r="F96" s="12">
        <v>2.13</v>
      </c>
      <c r="G96" s="82">
        <f t="shared" si="0"/>
        <v>19.170000000000002</v>
      </c>
      <c r="H96" s="278"/>
      <c r="I96" s="44"/>
    </row>
    <row r="97" spans="1:9" s="6" customFormat="1" ht="50.25" customHeight="1" thickBot="1">
      <c r="A97" s="190" t="s">
        <v>86</v>
      </c>
      <c r="B97" s="197" t="s">
        <v>666</v>
      </c>
      <c r="C97" s="187" t="s">
        <v>878</v>
      </c>
      <c r="D97" s="186" t="s">
        <v>40</v>
      </c>
      <c r="E97" s="188">
        <v>9</v>
      </c>
      <c r="F97" s="90">
        <v>2.44</v>
      </c>
      <c r="G97" s="82">
        <f t="shared" si="0"/>
        <v>21.96</v>
      </c>
      <c r="H97" s="278"/>
      <c r="I97" s="44"/>
    </row>
    <row r="98" spans="1:9" s="6" customFormat="1" ht="43.5" customHeight="1">
      <c r="A98" s="16" t="s">
        <v>112</v>
      </c>
      <c r="B98" s="16" t="s">
        <v>87</v>
      </c>
      <c r="C98" s="17" t="s">
        <v>113</v>
      </c>
      <c r="D98" s="158"/>
      <c r="E98" s="159"/>
      <c r="F98" s="166"/>
      <c r="G98" s="161"/>
      <c r="H98" s="278"/>
    </row>
    <row r="99" spans="1:9" s="6" customFormat="1" ht="43.5" customHeight="1">
      <c r="A99" s="14" t="s">
        <v>112</v>
      </c>
      <c r="B99" s="14" t="s">
        <v>90</v>
      </c>
      <c r="C99" s="2" t="s">
        <v>236</v>
      </c>
      <c r="D99" s="76" t="s">
        <v>60</v>
      </c>
      <c r="E99" s="77">
        <v>140983.29999999999</v>
      </c>
      <c r="F99" s="4"/>
      <c r="G99" s="21">
        <f t="shared" si="0"/>
        <v>0</v>
      </c>
      <c r="H99" s="278"/>
    </row>
    <row r="100" spans="1:9" s="6" customFormat="1" ht="43.5" customHeight="1">
      <c r="A100" s="14" t="s">
        <v>112</v>
      </c>
      <c r="B100" s="73" t="s">
        <v>92</v>
      </c>
      <c r="C100" s="2" t="s">
        <v>115</v>
      </c>
      <c r="D100" s="76" t="s">
        <v>60</v>
      </c>
      <c r="E100" s="77">
        <v>140983.29999999999</v>
      </c>
      <c r="F100" s="4"/>
      <c r="G100" s="21">
        <f t="shared" si="0"/>
        <v>0</v>
      </c>
      <c r="H100" s="278"/>
    </row>
    <row r="101" spans="1:9" s="6" customFormat="1" ht="43.5" customHeight="1">
      <c r="A101" s="14" t="s">
        <v>112</v>
      </c>
      <c r="B101" s="73" t="s">
        <v>94</v>
      </c>
      <c r="C101" s="72" t="s">
        <v>237</v>
      </c>
      <c r="D101" s="162"/>
      <c r="E101" s="163"/>
      <c r="F101" s="167"/>
      <c r="G101" s="165"/>
      <c r="H101" s="278"/>
    </row>
    <row r="102" spans="1:9" s="6" customFormat="1" ht="43.5" customHeight="1">
      <c r="A102" s="14" t="s">
        <v>112</v>
      </c>
      <c r="B102" s="73" t="s">
        <v>96</v>
      </c>
      <c r="C102" s="72" t="s">
        <v>238</v>
      </c>
      <c r="D102" s="76" t="s">
        <v>52</v>
      </c>
      <c r="E102" s="77">
        <v>156515.70000000001</v>
      </c>
      <c r="F102" s="4"/>
      <c r="G102" s="21">
        <f t="shared" si="0"/>
        <v>0</v>
      </c>
      <c r="H102" s="278"/>
    </row>
    <row r="103" spans="1:9" s="6" customFormat="1" ht="43.5" customHeight="1">
      <c r="A103" s="14" t="s">
        <v>112</v>
      </c>
      <c r="B103" s="73" t="s">
        <v>98</v>
      </c>
      <c r="C103" s="72" t="s">
        <v>118</v>
      </c>
      <c r="D103" s="76" t="s">
        <v>52</v>
      </c>
      <c r="E103" s="77">
        <v>156515.70000000001</v>
      </c>
      <c r="F103" s="4"/>
      <c r="G103" s="21">
        <f t="shared" si="0"/>
        <v>0</v>
      </c>
      <c r="H103" s="278"/>
    </row>
    <row r="104" spans="1:9" s="6" customFormat="1" ht="43.5" customHeight="1">
      <c r="A104" s="190" t="s">
        <v>112</v>
      </c>
      <c r="B104" s="197" t="s">
        <v>850</v>
      </c>
      <c r="C104" s="266" t="s">
        <v>914</v>
      </c>
      <c r="D104" s="198" t="s">
        <v>52</v>
      </c>
      <c r="E104" s="195">
        <v>14479</v>
      </c>
      <c r="F104" s="80"/>
      <c r="G104" s="21">
        <f t="shared" ref="G104" si="3">ROUND((E104*F104),2)</f>
        <v>0</v>
      </c>
      <c r="H104" s="278"/>
    </row>
    <row r="105" spans="1:9" s="6" customFormat="1" ht="43.5" customHeight="1">
      <c r="A105" s="14" t="s">
        <v>112</v>
      </c>
      <c r="B105" s="73" t="s">
        <v>100</v>
      </c>
      <c r="C105" s="72" t="s">
        <v>101</v>
      </c>
      <c r="D105" s="76" t="s">
        <v>52</v>
      </c>
      <c r="E105" s="77">
        <v>144278.20000000001</v>
      </c>
      <c r="F105" s="4"/>
      <c r="G105" s="21">
        <f t="shared" si="0"/>
        <v>0</v>
      </c>
      <c r="H105" s="278"/>
    </row>
    <row r="106" spans="1:9" s="6" customFormat="1" ht="43.5" customHeight="1">
      <c r="A106" s="73" t="s">
        <v>112</v>
      </c>
      <c r="B106" s="73" t="s">
        <v>102</v>
      </c>
      <c r="C106" s="72" t="s">
        <v>103</v>
      </c>
      <c r="D106" s="76" t="s">
        <v>52</v>
      </c>
      <c r="E106" s="77">
        <v>144278.20000000001</v>
      </c>
      <c r="F106" s="4"/>
      <c r="G106" s="21">
        <f t="shared" si="0"/>
        <v>0</v>
      </c>
      <c r="H106" s="278"/>
    </row>
    <row r="107" spans="1:9" s="6" customFormat="1" ht="43.5" customHeight="1">
      <c r="A107" s="190" t="s">
        <v>112</v>
      </c>
      <c r="B107" s="197" t="s">
        <v>851</v>
      </c>
      <c r="C107" s="189" t="s">
        <v>852</v>
      </c>
      <c r="D107" s="198" t="s">
        <v>52</v>
      </c>
      <c r="E107" s="195">
        <v>13057.1</v>
      </c>
      <c r="F107" s="80"/>
      <c r="G107" s="21">
        <f t="shared" si="0"/>
        <v>0</v>
      </c>
      <c r="H107" s="278"/>
    </row>
    <row r="108" spans="1:9" s="6" customFormat="1" ht="43.5" customHeight="1">
      <c r="A108" s="14" t="s">
        <v>112</v>
      </c>
      <c r="B108" s="73" t="s">
        <v>104</v>
      </c>
      <c r="C108" s="72" t="s">
        <v>105</v>
      </c>
      <c r="D108" s="76" t="s">
        <v>52</v>
      </c>
      <c r="E108" s="77">
        <v>142926.5</v>
      </c>
      <c r="F108" s="4"/>
      <c r="G108" s="21">
        <f t="shared" si="0"/>
        <v>0</v>
      </c>
      <c r="H108" s="278"/>
    </row>
    <row r="109" spans="1:9" s="6" customFormat="1" ht="51" customHeight="1">
      <c r="A109" s="14" t="s">
        <v>112</v>
      </c>
      <c r="B109" s="73" t="s">
        <v>106</v>
      </c>
      <c r="C109" s="72" t="s">
        <v>107</v>
      </c>
      <c r="D109" s="76" t="s">
        <v>52</v>
      </c>
      <c r="E109" s="77">
        <v>142926.5</v>
      </c>
      <c r="F109" s="4"/>
      <c r="G109" s="21">
        <f t="shared" si="0"/>
        <v>0</v>
      </c>
      <c r="H109" s="278"/>
    </row>
    <row r="110" spans="1:9" s="6" customFormat="1" ht="46.5" customHeight="1">
      <c r="A110" s="14" t="s">
        <v>112</v>
      </c>
      <c r="B110" s="73" t="s">
        <v>108</v>
      </c>
      <c r="C110" s="72" t="s">
        <v>109</v>
      </c>
      <c r="D110" s="76" t="s">
        <v>52</v>
      </c>
      <c r="E110" s="77">
        <v>142286.20000000001</v>
      </c>
      <c r="F110" s="4"/>
      <c r="G110" s="21">
        <f t="shared" si="0"/>
        <v>0</v>
      </c>
      <c r="H110" s="278"/>
    </row>
    <row r="111" spans="1:9" s="6" customFormat="1" ht="46.5" customHeight="1">
      <c r="A111" s="14" t="s">
        <v>112</v>
      </c>
      <c r="B111" s="73" t="s">
        <v>110</v>
      </c>
      <c r="C111" s="2" t="s">
        <v>111</v>
      </c>
      <c r="D111" s="13" t="s">
        <v>52</v>
      </c>
      <c r="E111" s="55">
        <v>142286.20000000001</v>
      </c>
      <c r="F111" s="4"/>
      <c r="G111" s="82">
        <f t="shared" ref="G111:G114" si="4">ROUND((E111*F111),2)</f>
        <v>0</v>
      </c>
      <c r="H111" s="278"/>
    </row>
    <row r="112" spans="1:9" s="6" customFormat="1" ht="46.5" customHeight="1">
      <c r="A112" s="190" t="s">
        <v>112</v>
      </c>
      <c r="B112" s="197" t="s">
        <v>529</v>
      </c>
      <c r="C112" s="189" t="s">
        <v>295</v>
      </c>
      <c r="D112" s="198" t="s">
        <v>40</v>
      </c>
      <c r="E112" s="195">
        <v>9</v>
      </c>
      <c r="F112" s="228"/>
      <c r="G112" s="21">
        <f t="shared" si="4"/>
        <v>0</v>
      </c>
      <c r="H112" s="278"/>
    </row>
    <row r="113" spans="1:9" s="6" customFormat="1" ht="46.5" customHeight="1" thickBot="1">
      <c r="A113" s="190" t="s">
        <v>112</v>
      </c>
      <c r="B113" s="197" t="s">
        <v>665</v>
      </c>
      <c r="C113" s="189" t="s">
        <v>877</v>
      </c>
      <c r="D113" s="198" t="s">
        <v>40</v>
      </c>
      <c r="E113" s="195">
        <v>9</v>
      </c>
      <c r="F113" s="98"/>
      <c r="G113" s="82">
        <f t="shared" si="4"/>
        <v>0</v>
      </c>
      <c r="H113" s="279"/>
    </row>
    <row r="114" spans="1:9" s="6" customFormat="1" ht="47.25" customHeight="1" thickBot="1">
      <c r="A114" s="190" t="s">
        <v>112</v>
      </c>
      <c r="B114" s="197" t="s">
        <v>666</v>
      </c>
      <c r="C114" s="187" t="s">
        <v>878</v>
      </c>
      <c r="D114" s="186" t="s">
        <v>40</v>
      </c>
      <c r="E114" s="188">
        <v>9</v>
      </c>
      <c r="F114" s="36"/>
      <c r="G114" s="26">
        <f t="shared" si="4"/>
        <v>0</v>
      </c>
      <c r="H114" s="42" t="s">
        <v>119</v>
      </c>
      <c r="I114" s="43">
        <f>ROUND(SUM(G81:G114),2)</f>
        <v>11679617.85</v>
      </c>
    </row>
    <row r="115" spans="1:9" s="6" customFormat="1" ht="37.15" customHeight="1">
      <c r="A115" s="16" t="s">
        <v>120</v>
      </c>
      <c r="B115" s="16" t="s">
        <v>121</v>
      </c>
      <c r="C115" s="17" t="s">
        <v>122</v>
      </c>
      <c r="D115" s="158"/>
      <c r="E115" s="159"/>
      <c r="F115" s="160"/>
      <c r="G115" s="161"/>
      <c r="H115" s="290" t="s">
        <v>239</v>
      </c>
    </row>
    <row r="116" spans="1:9" s="6" customFormat="1" ht="30">
      <c r="A116" s="14" t="s">
        <v>120</v>
      </c>
      <c r="B116" s="14" t="s">
        <v>124</v>
      </c>
      <c r="C116" s="2" t="s">
        <v>240</v>
      </c>
      <c r="D116" s="13" t="s">
        <v>60</v>
      </c>
      <c r="E116" s="55">
        <v>33924.699999999997</v>
      </c>
      <c r="F116" s="12">
        <v>12.41</v>
      </c>
      <c r="G116" s="21">
        <f t="shared" si="0"/>
        <v>421005.53</v>
      </c>
      <c r="H116" s="291"/>
    </row>
    <row r="117" spans="1:9" s="6" customFormat="1" ht="30">
      <c r="A117" s="14" t="s">
        <v>120</v>
      </c>
      <c r="B117" s="14" t="s">
        <v>126</v>
      </c>
      <c r="C117" s="2" t="s">
        <v>127</v>
      </c>
      <c r="D117" s="13" t="s">
        <v>60</v>
      </c>
      <c r="E117" s="55">
        <v>33924.699999999997</v>
      </c>
      <c r="F117" s="12"/>
      <c r="G117" s="21">
        <f t="shared" si="0"/>
        <v>0</v>
      </c>
      <c r="H117" s="291"/>
    </row>
    <row r="118" spans="1:9" s="6" customFormat="1">
      <c r="A118" s="14" t="s">
        <v>120</v>
      </c>
      <c r="B118" s="14" t="s">
        <v>128</v>
      </c>
      <c r="C118" s="2" t="s">
        <v>129</v>
      </c>
      <c r="D118" s="168"/>
      <c r="E118" s="169"/>
      <c r="F118" s="170"/>
      <c r="G118" s="165"/>
      <c r="H118" s="291"/>
    </row>
    <row r="119" spans="1:9" s="6" customFormat="1" ht="45">
      <c r="A119" s="14" t="s">
        <v>120</v>
      </c>
      <c r="B119" s="14" t="s">
        <v>130</v>
      </c>
      <c r="C119" s="187" t="s">
        <v>832</v>
      </c>
      <c r="D119" s="61" t="s">
        <v>52</v>
      </c>
      <c r="E119" s="55">
        <v>41583</v>
      </c>
      <c r="F119" s="12">
        <v>5.7</v>
      </c>
      <c r="G119" s="21">
        <f t="shared" si="0"/>
        <v>237023.1</v>
      </c>
      <c r="H119" s="291"/>
    </row>
    <row r="120" spans="1:9" s="6" customFormat="1" ht="45">
      <c r="A120" s="14" t="s">
        <v>120</v>
      </c>
      <c r="B120" s="14" t="s">
        <v>131</v>
      </c>
      <c r="C120" s="187" t="s">
        <v>831</v>
      </c>
      <c r="D120" s="61" t="s">
        <v>52</v>
      </c>
      <c r="E120" s="55">
        <v>41583</v>
      </c>
      <c r="F120" s="12"/>
      <c r="G120" s="21">
        <f t="shared" si="0"/>
        <v>0</v>
      </c>
      <c r="H120" s="291"/>
    </row>
    <row r="121" spans="1:9" s="6" customFormat="1">
      <c r="A121" s="14" t="s">
        <v>120</v>
      </c>
      <c r="B121" s="70" t="s">
        <v>241</v>
      </c>
      <c r="C121" s="75" t="s">
        <v>242</v>
      </c>
      <c r="D121" s="61" t="s">
        <v>52</v>
      </c>
      <c r="E121" s="81">
        <v>35</v>
      </c>
      <c r="F121" s="12">
        <v>38.26</v>
      </c>
      <c r="G121" s="21">
        <f t="shared" si="0"/>
        <v>1339.1</v>
      </c>
      <c r="H121" s="291"/>
    </row>
    <row r="122" spans="1:9" s="6" customFormat="1" ht="15.75" thickBot="1">
      <c r="A122" s="14" t="s">
        <v>120</v>
      </c>
      <c r="B122" s="70" t="s">
        <v>243</v>
      </c>
      <c r="C122" s="75" t="s">
        <v>244</v>
      </c>
      <c r="D122" s="61" t="s">
        <v>52</v>
      </c>
      <c r="E122" s="81">
        <v>35</v>
      </c>
      <c r="F122" s="12">
        <v>41.04</v>
      </c>
      <c r="G122" s="21">
        <f t="shared" si="0"/>
        <v>1436.4</v>
      </c>
      <c r="H122" s="292"/>
    </row>
    <row r="123" spans="1:9" s="6" customFormat="1" ht="30.75" thickBot="1">
      <c r="A123" s="14" t="s">
        <v>120</v>
      </c>
      <c r="B123" s="22" t="s">
        <v>245</v>
      </c>
      <c r="C123" s="23" t="s">
        <v>246</v>
      </c>
      <c r="D123" s="24" t="s">
        <v>52</v>
      </c>
      <c r="E123" s="56">
        <v>35</v>
      </c>
      <c r="F123" s="12">
        <v>17.010000000000002</v>
      </c>
      <c r="G123" s="26">
        <f t="shared" si="0"/>
        <v>595.35</v>
      </c>
      <c r="H123" s="42" t="s">
        <v>132</v>
      </c>
      <c r="I123" s="43">
        <f>ROUND(SUM(G115:G123),2)</f>
        <v>661399.48</v>
      </c>
    </row>
    <row r="124" spans="1:9" s="6" customFormat="1" ht="27.75" customHeight="1">
      <c r="A124" s="16" t="s">
        <v>247</v>
      </c>
      <c r="B124" s="16" t="s">
        <v>134</v>
      </c>
      <c r="C124" s="17" t="s">
        <v>248</v>
      </c>
      <c r="D124" s="158"/>
      <c r="E124" s="159"/>
      <c r="F124" s="160"/>
      <c r="G124" s="161"/>
      <c r="H124" s="290" t="s">
        <v>249</v>
      </c>
    </row>
    <row r="125" spans="1:9" s="6" customFormat="1" ht="30">
      <c r="A125" s="14" t="s">
        <v>247</v>
      </c>
      <c r="B125" s="14" t="s">
        <v>250</v>
      </c>
      <c r="C125" s="2" t="s">
        <v>251</v>
      </c>
      <c r="D125" s="13" t="s">
        <v>60</v>
      </c>
      <c r="E125" s="55">
        <v>6203.1</v>
      </c>
      <c r="F125" s="12">
        <v>19.71</v>
      </c>
      <c r="G125" s="21">
        <f t="shared" si="0"/>
        <v>122263.1</v>
      </c>
      <c r="H125" s="291"/>
    </row>
    <row r="126" spans="1:9" s="6" customFormat="1" ht="30">
      <c r="A126" s="14" t="s">
        <v>247</v>
      </c>
      <c r="B126" s="14" t="s">
        <v>252</v>
      </c>
      <c r="C126" s="2" t="s">
        <v>253</v>
      </c>
      <c r="D126" s="13" t="s">
        <v>60</v>
      </c>
      <c r="E126" s="55">
        <v>6203.1</v>
      </c>
      <c r="F126" s="12"/>
      <c r="G126" s="21">
        <f t="shared" si="0"/>
        <v>0</v>
      </c>
      <c r="H126" s="291"/>
    </row>
    <row r="127" spans="1:9" s="6" customFormat="1">
      <c r="A127" s="14" t="s">
        <v>247</v>
      </c>
      <c r="B127" s="14" t="s">
        <v>136</v>
      </c>
      <c r="C127" s="2" t="s">
        <v>95</v>
      </c>
      <c r="D127" s="168"/>
      <c r="E127" s="169"/>
      <c r="F127" s="170"/>
      <c r="G127" s="165"/>
      <c r="H127" s="291"/>
    </row>
    <row r="128" spans="1:9" s="6" customFormat="1" ht="30">
      <c r="A128" s="14" t="s">
        <v>247</v>
      </c>
      <c r="B128" s="14" t="s">
        <v>254</v>
      </c>
      <c r="C128" s="2" t="s">
        <v>255</v>
      </c>
      <c r="D128" s="13" t="s">
        <v>52</v>
      </c>
      <c r="E128" s="55">
        <v>3848.8</v>
      </c>
      <c r="F128" s="12"/>
      <c r="G128" s="21">
        <f t="shared" si="0"/>
        <v>0</v>
      </c>
      <c r="H128" s="291"/>
    </row>
    <row r="129" spans="1:9" s="6" customFormat="1" ht="30">
      <c r="A129" s="14" t="s">
        <v>247</v>
      </c>
      <c r="B129" s="14" t="s">
        <v>256</v>
      </c>
      <c r="C129" s="2" t="s">
        <v>99</v>
      </c>
      <c r="D129" s="13" t="s">
        <v>52</v>
      </c>
      <c r="E129" s="55">
        <v>3848.8</v>
      </c>
      <c r="F129" s="12">
        <v>15.14</v>
      </c>
      <c r="G129" s="21">
        <f t="shared" si="0"/>
        <v>58270.83</v>
      </c>
      <c r="H129" s="291"/>
      <c r="I129" s="44"/>
    </row>
    <row r="130" spans="1:9" s="6" customFormat="1">
      <c r="A130" s="14" t="s">
        <v>247</v>
      </c>
      <c r="B130" s="14" t="s">
        <v>138</v>
      </c>
      <c r="C130" s="2" t="s">
        <v>257</v>
      </c>
      <c r="D130" s="13" t="s">
        <v>52</v>
      </c>
      <c r="E130" s="55">
        <v>3498.9</v>
      </c>
      <c r="F130" s="12">
        <v>19.52</v>
      </c>
      <c r="G130" s="21">
        <f t="shared" si="0"/>
        <v>68298.53</v>
      </c>
      <c r="H130" s="291"/>
    </row>
    <row r="131" spans="1:9" s="6" customFormat="1">
      <c r="A131" s="14" t="s">
        <v>247</v>
      </c>
      <c r="B131" s="14" t="s">
        <v>140</v>
      </c>
      <c r="C131" s="187" t="s">
        <v>885</v>
      </c>
      <c r="D131" s="13" t="s">
        <v>40</v>
      </c>
      <c r="E131" s="55">
        <v>993.5</v>
      </c>
      <c r="F131" s="12">
        <v>1.81</v>
      </c>
      <c r="G131" s="21">
        <f t="shared" si="0"/>
        <v>1798.24</v>
      </c>
      <c r="H131" s="291"/>
    </row>
    <row r="132" spans="1:9" s="6" customFormat="1" ht="15.75" thickBot="1">
      <c r="A132" s="14" t="s">
        <v>247</v>
      </c>
      <c r="B132" s="14" t="s">
        <v>142</v>
      </c>
      <c r="C132" s="187" t="s">
        <v>861</v>
      </c>
      <c r="D132" s="13" t="s">
        <v>52</v>
      </c>
      <c r="E132" s="55">
        <v>229</v>
      </c>
      <c r="F132" s="12">
        <v>4.24</v>
      </c>
      <c r="G132" s="21">
        <f t="shared" si="0"/>
        <v>970.96</v>
      </c>
      <c r="H132" s="291"/>
    </row>
    <row r="133" spans="1:9" s="6" customFormat="1" ht="30.75" thickBot="1">
      <c r="A133" s="14" t="s">
        <v>247</v>
      </c>
      <c r="B133" s="70" t="s">
        <v>144</v>
      </c>
      <c r="C133" s="187" t="s">
        <v>840</v>
      </c>
      <c r="D133" s="13" t="s">
        <v>52</v>
      </c>
      <c r="E133" s="55">
        <v>52</v>
      </c>
      <c r="F133" s="12">
        <v>5.89</v>
      </c>
      <c r="G133" s="21">
        <f t="shared" si="0"/>
        <v>306.27999999999997</v>
      </c>
      <c r="H133" s="42" t="s">
        <v>153</v>
      </c>
      <c r="I133" s="43">
        <f>ROUND(SUM(G124:G133),2)</f>
        <v>251907.94</v>
      </c>
    </row>
    <row r="134" spans="1:9" s="6" customFormat="1" ht="46.5" customHeight="1">
      <c r="A134" s="16" t="s">
        <v>259</v>
      </c>
      <c r="B134" s="16" t="s">
        <v>260</v>
      </c>
      <c r="C134" s="17" t="s">
        <v>261</v>
      </c>
      <c r="D134" s="158"/>
      <c r="E134" s="159"/>
      <c r="F134" s="160"/>
      <c r="G134" s="161"/>
      <c r="H134" s="287" t="s">
        <v>262</v>
      </c>
    </row>
    <row r="135" spans="1:9" s="6" customFormat="1" ht="45">
      <c r="A135" s="14" t="s">
        <v>259</v>
      </c>
      <c r="B135" s="14" t="s">
        <v>263</v>
      </c>
      <c r="C135" s="2" t="s">
        <v>264</v>
      </c>
      <c r="D135" s="13" t="s">
        <v>60</v>
      </c>
      <c r="E135" s="55">
        <v>10914.8</v>
      </c>
      <c r="F135" s="12">
        <v>18.690000000000001</v>
      </c>
      <c r="G135" s="21">
        <f t="shared" si="0"/>
        <v>203997.61</v>
      </c>
      <c r="H135" s="288"/>
    </row>
    <row r="136" spans="1:9" s="6" customFormat="1" ht="45">
      <c r="A136" s="14" t="s">
        <v>259</v>
      </c>
      <c r="B136" s="14" t="s">
        <v>265</v>
      </c>
      <c r="C136" s="2" t="s">
        <v>266</v>
      </c>
      <c r="D136" s="13" t="s">
        <v>60</v>
      </c>
      <c r="E136" s="55">
        <v>10914.8</v>
      </c>
      <c r="F136" s="12"/>
      <c r="G136" s="21">
        <f t="shared" si="0"/>
        <v>0</v>
      </c>
      <c r="H136" s="288"/>
    </row>
    <row r="137" spans="1:9" s="6" customFormat="1" ht="45">
      <c r="A137" s="14" t="s">
        <v>259</v>
      </c>
      <c r="B137" s="14" t="s">
        <v>155</v>
      </c>
      <c r="C137" s="2" t="s">
        <v>267</v>
      </c>
      <c r="D137" s="168"/>
      <c r="E137" s="169"/>
      <c r="F137" s="170"/>
      <c r="G137" s="165"/>
      <c r="H137" s="288"/>
    </row>
    <row r="138" spans="1:9" s="6" customFormat="1" ht="45">
      <c r="A138" s="14" t="s">
        <v>259</v>
      </c>
      <c r="B138" s="14" t="s">
        <v>268</v>
      </c>
      <c r="C138" s="2" t="s">
        <v>269</v>
      </c>
      <c r="D138" s="13" t="s">
        <v>52</v>
      </c>
      <c r="E138" s="55">
        <v>3066</v>
      </c>
      <c r="F138" s="12"/>
      <c r="G138" s="21">
        <f t="shared" si="0"/>
        <v>0</v>
      </c>
      <c r="H138" s="288"/>
    </row>
    <row r="139" spans="1:9" s="6" customFormat="1" ht="45">
      <c r="A139" s="14" t="s">
        <v>259</v>
      </c>
      <c r="B139" s="14" t="s">
        <v>270</v>
      </c>
      <c r="C139" s="2" t="s">
        <v>271</v>
      </c>
      <c r="D139" s="13" t="s">
        <v>52</v>
      </c>
      <c r="E139" s="55">
        <v>3066</v>
      </c>
      <c r="F139" s="12">
        <v>12.84</v>
      </c>
      <c r="G139" s="21">
        <f t="shared" si="0"/>
        <v>39367.440000000002</v>
      </c>
      <c r="H139" s="288"/>
    </row>
    <row r="140" spans="1:9" s="6" customFormat="1" ht="45">
      <c r="A140" s="14" t="s">
        <v>259</v>
      </c>
      <c r="B140" s="14" t="s">
        <v>272</v>
      </c>
      <c r="C140" s="2" t="s">
        <v>95</v>
      </c>
      <c r="D140" s="168"/>
      <c r="E140" s="169"/>
      <c r="F140" s="170"/>
      <c r="G140" s="165"/>
      <c r="H140" s="288"/>
    </row>
    <row r="141" spans="1:9" s="6" customFormat="1" ht="45">
      <c r="A141" s="14" t="s">
        <v>259</v>
      </c>
      <c r="B141" s="14" t="s">
        <v>273</v>
      </c>
      <c r="C141" s="2" t="s">
        <v>274</v>
      </c>
      <c r="D141" s="13" t="s">
        <v>52</v>
      </c>
      <c r="E141" s="55">
        <v>4930.6000000000004</v>
      </c>
      <c r="F141" s="12"/>
      <c r="G141" s="21">
        <f t="shared" si="0"/>
        <v>0</v>
      </c>
      <c r="H141" s="288"/>
    </row>
    <row r="142" spans="1:9" s="6" customFormat="1" ht="45">
      <c r="A142" s="14" t="s">
        <v>259</v>
      </c>
      <c r="B142" s="14" t="s">
        <v>275</v>
      </c>
      <c r="C142" s="2" t="s">
        <v>276</v>
      </c>
      <c r="D142" s="13" t="s">
        <v>52</v>
      </c>
      <c r="E142" s="55">
        <v>4930.6000000000004</v>
      </c>
      <c r="F142" s="12">
        <v>16.02</v>
      </c>
      <c r="G142" s="21">
        <f t="shared" si="0"/>
        <v>78988.210000000006</v>
      </c>
      <c r="H142" s="288"/>
    </row>
    <row r="143" spans="1:9" s="6" customFormat="1" ht="45">
      <c r="A143" s="14" t="s">
        <v>259</v>
      </c>
      <c r="B143" s="14" t="s">
        <v>277</v>
      </c>
      <c r="C143" s="2" t="s">
        <v>278</v>
      </c>
      <c r="D143" s="13" t="s">
        <v>52</v>
      </c>
      <c r="E143" s="55">
        <v>4763.1000000000004</v>
      </c>
      <c r="F143" s="12">
        <v>23.16</v>
      </c>
      <c r="G143" s="21">
        <f t="shared" si="0"/>
        <v>110313.4</v>
      </c>
      <c r="H143" s="288"/>
    </row>
    <row r="144" spans="1:9" s="6" customFormat="1" ht="45">
      <c r="A144" s="14" t="s">
        <v>259</v>
      </c>
      <c r="B144" s="14" t="s">
        <v>279</v>
      </c>
      <c r="C144" s="2" t="s">
        <v>280</v>
      </c>
      <c r="D144" s="13" t="s">
        <v>52</v>
      </c>
      <c r="E144" s="55">
        <v>3233.4</v>
      </c>
      <c r="F144" s="12">
        <v>3.4</v>
      </c>
      <c r="G144" s="21">
        <f t="shared" si="0"/>
        <v>10993.56</v>
      </c>
      <c r="H144" s="288"/>
    </row>
    <row r="145" spans="1:9" s="6" customFormat="1" ht="45">
      <c r="A145" s="14" t="s">
        <v>259</v>
      </c>
      <c r="B145" s="14" t="s">
        <v>281</v>
      </c>
      <c r="C145" s="2" t="s">
        <v>282</v>
      </c>
      <c r="D145" s="13" t="s">
        <v>52</v>
      </c>
      <c r="E145" s="55">
        <v>41.4</v>
      </c>
      <c r="F145" s="12">
        <v>44.17</v>
      </c>
      <c r="G145" s="21">
        <f t="shared" si="0"/>
        <v>1828.64</v>
      </c>
      <c r="H145" s="288"/>
    </row>
    <row r="146" spans="1:9" s="6" customFormat="1" ht="45.75" thickBot="1">
      <c r="A146" s="14" t="s">
        <v>259</v>
      </c>
      <c r="B146" s="14" t="s">
        <v>283</v>
      </c>
      <c r="C146" s="2" t="s">
        <v>284</v>
      </c>
      <c r="D146" s="13" t="s">
        <v>52</v>
      </c>
      <c r="E146" s="55">
        <v>155.1</v>
      </c>
      <c r="F146" s="12">
        <v>41.42</v>
      </c>
      <c r="G146" s="21">
        <f t="shared" si="0"/>
        <v>6424.24</v>
      </c>
      <c r="H146" s="289"/>
    </row>
    <row r="147" spans="1:9" s="6" customFormat="1" ht="45.75" thickBot="1">
      <c r="A147" s="14" t="s">
        <v>259</v>
      </c>
      <c r="B147" s="22" t="s">
        <v>285</v>
      </c>
      <c r="C147" s="23" t="s">
        <v>286</v>
      </c>
      <c r="D147" s="24" t="s">
        <v>52</v>
      </c>
      <c r="E147" s="56">
        <v>3037</v>
      </c>
      <c r="F147" s="33">
        <v>37.590000000000003</v>
      </c>
      <c r="G147" s="26">
        <f t="shared" ref="G147:G248" si="5">ROUND((E147*F147),2)</f>
        <v>114160.83</v>
      </c>
      <c r="H147" s="42" t="s">
        <v>157</v>
      </c>
      <c r="I147" s="43">
        <f>ROUND(SUM(G134:G147),2)</f>
        <v>566073.93000000005</v>
      </c>
    </row>
    <row r="148" spans="1:9" s="6" customFormat="1" ht="16.5" customHeight="1">
      <c r="A148" s="16" t="s">
        <v>287</v>
      </c>
      <c r="B148" s="16" t="s">
        <v>288</v>
      </c>
      <c r="C148" s="17" t="s">
        <v>289</v>
      </c>
      <c r="D148" s="18" t="s">
        <v>40</v>
      </c>
      <c r="E148" s="193">
        <v>123</v>
      </c>
      <c r="F148" s="32">
        <v>37.659999999999997</v>
      </c>
      <c r="G148" s="20">
        <f t="shared" si="5"/>
        <v>4632.18</v>
      </c>
      <c r="H148" s="7"/>
    </row>
    <row r="149" spans="1:9" s="6" customFormat="1">
      <c r="A149" s="14" t="s">
        <v>287</v>
      </c>
      <c r="B149" s="14" t="s">
        <v>290</v>
      </c>
      <c r="C149" s="2" t="s">
        <v>291</v>
      </c>
      <c r="D149" s="13" t="s">
        <v>40</v>
      </c>
      <c r="E149" s="55">
        <v>1277</v>
      </c>
      <c r="F149" s="12">
        <v>21.55</v>
      </c>
      <c r="G149" s="21">
        <f t="shared" si="5"/>
        <v>27519.35</v>
      </c>
      <c r="H149" s="7"/>
    </row>
    <row r="150" spans="1:9" s="6" customFormat="1">
      <c r="A150" s="14" t="s">
        <v>287</v>
      </c>
      <c r="B150" s="14" t="s">
        <v>292</v>
      </c>
      <c r="C150" s="2" t="s">
        <v>293</v>
      </c>
      <c r="D150" s="13" t="s">
        <v>40</v>
      </c>
      <c r="E150" s="188">
        <v>3081</v>
      </c>
      <c r="F150" s="12">
        <v>108.63</v>
      </c>
      <c r="G150" s="21">
        <f t="shared" si="5"/>
        <v>334689.03000000003</v>
      </c>
      <c r="H150" s="7"/>
    </row>
    <row r="151" spans="1:9" s="6" customFormat="1">
      <c r="A151" s="190" t="s">
        <v>287</v>
      </c>
      <c r="B151" s="190" t="s">
        <v>828</v>
      </c>
      <c r="C151" s="187" t="s">
        <v>839</v>
      </c>
      <c r="D151" s="186" t="s">
        <v>40</v>
      </c>
      <c r="E151" s="188">
        <v>81</v>
      </c>
      <c r="F151" s="12">
        <v>70.8</v>
      </c>
      <c r="G151" s="21">
        <f t="shared" si="5"/>
        <v>5734.8</v>
      </c>
      <c r="H151" s="7"/>
    </row>
    <row r="152" spans="1:9" s="6" customFormat="1" ht="15.75" thickBot="1">
      <c r="A152" s="14" t="s">
        <v>287</v>
      </c>
      <c r="B152" s="14" t="s">
        <v>294</v>
      </c>
      <c r="C152" s="2" t="s">
        <v>295</v>
      </c>
      <c r="D152" s="13" t="s">
        <v>40</v>
      </c>
      <c r="E152" s="188">
        <v>3274</v>
      </c>
      <c r="F152" s="12">
        <v>1.98</v>
      </c>
      <c r="G152" s="21">
        <f t="shared" si="5"/>
        <v>6482.52</v>
      </c>
      <c r="H152" s="34"/>
    </row>
    <row r="153" spans="1:9" s="6" customFormat="1" ht="29.25" thickBot="1">
      <c r="A153" s="92" t="s">
        <v>287</v>
      </c>
      <c r="B153" s="22" t="s">
        <v>296</v>
      </c>
      <c r="C153" s="123" t="s">
        <v>297</v>
      </c>
      <c r="D153" s="24" t="s">
        <v>40</v>
      </c>
      <c r="E153" s="56">
        <v>1277</v>
      </c>
      <c r="F153" s="33">
        <v>2.79</v>
      </c>
      <c r="G153" s="26">
        <f t="shared" si="5"/>
        <v>3562.83</v>
      </c>
      <c r="H153" s="42" t="s">
        <v>298</v>
      </c>
      <c r="I153" s="43">
        <f>ROUND(SUM(G148:G153),2)</f>
        <v>382620.71</v>
      </c>
    </row>
    <row r="154" spans="1:9" s="6" customFormat="1" ht="30">
      <c r="A154" s="14" t="s">
        <v>306</v>
      </c>
      <c r="B154" s="14" t="s">
        <v>307</v>
      </c>
      <c r="C154" s="75" t="s">
        <v>308</v>
      </c>
      <c r="D154" s="13" t="s">
        <v>60</v>
      </c>
      <c r="E154" s="55">
        <v>8058.5</v>
      </c>
      <c r="F154" s="12">
        <v>7.59</v>
      </c>
      <c r="G154" s="21">
        <f t="shared" si="5"/>
        <v>61164.02</v>
      </c>
      <c r="H154" s="7"/>
      <c r="I154" s="7"/>
    </row>
    <row r="155" spans="1:9" s="6" customFormat="1" ht="30">
      <c r="A155" s="14" t="s">
        <v>306</v>
      </c>
      <c r="B155" s="14" t="s">
        <v>309</v>
      </c>
      <c r="C155" s="75" t="s">
        <v>310</v>
      </c>
      <c r="D155" s="13" t="s">
        <v>60</v>
      </c>
      <c r="E155" s="55">
        <v>544.1</v>
      </c>
      <c r="F155" s="12">
        <v>106.54</v>
      </c>
      <c r="G155" s="82">
        <f t="shared" si="5"/>
        <v>57968.41</v>
      </c>
      <c r="H155" s="7"/>
      <c r="I155" s="7"/>
    </row>
    <row r="156" spans="1:9" s="6" customFormat="1" ht="30">
      <c r="A156" s="14" t="s">
        <v>306</v>
      </c>
      <c r="B156" s="14" t="s">
        <v>311</v>
      </c>
      <c r="C156" s="75" t="s">
        <v>312</v>
      </c>
      <c r="D156" s="13" t="s">
        <v>60</v>
      </c>
      <c r="E156" s="55">
        <v>152.4</v>
      </c>
      <c r="F156" s="12">
        <v>108.97</v>
      </c>
      <c r="G156" s="82">
        <f t="shared" si="5"/>
        <v>16607.03</v>
      </c>
      <c r="H156" s="7"/>
      <c r="I156" s="7"/>
    </row>
    <row r="157" spans="1:9" s="6" customFormat="1" ht="30">
      <c r="A157" s="14" t="s">
        <v>306</v>
      </c>
      <c r="B157" s="14" t="s">
        <v>313</v>
      </c>
      <c r="C157" s="75" t="s">
        <v>314</v>
      </c>
      <c r="D157" s="13" t="s">
        <v>40</v>
      </c>
      <c r="E157" s="55">
        <v>3208</v>
      </c>
      <c r="F157" s="12">
        <v>12.68</v>
      </c>
      <c r="G157" s="82">
        <f t="shared" si="5"/>
        <v>40677.440000000002</v>
      </c>
      <c r="H157" s="7"/>
      <c r="I157" s="7"/>
    </row>
    <row r="158" spans="1:9" s="6" customFormat="1" ht="30">
      <c r="A158" s="14" t="s">
        <v>306</v>
      </c>
      <c r="B158" s="14" t="s">
        <v>315</v>
      </c>
      <c r="C158" s="75" t="s">
        <v>316</v>
      </c>
      <c r="D158" s="13" t="s">
        <v>52</v>
      </c>
      <c r="E158" s="55">
        <v>5598.6</v>
      </c>
      <c r="F158" s="12">
        <v>1.3</v>
      </c>
      <c r="G158" s="82">
        <f t="shared" si="5"/>
        <v>7278.18</v>
      </c>
      <c r="H158" s="7"/>
      <c r="I158" s="7"/>
    </row>
    <row r="159" spans="1:9" s="6" customFormat="1" ht="30">
      <c r="A159" s="14" t="s">
        <v>306</v>
      </c>
      <c r="B159" s="14" t="s">
        <v>317</v>
      </c>
      <c r="C159" s="75" t="s">
        <v>299</v>
      </c>
      <c r="D159" s="13" t="s">
        <v>40</v>
      </c>
      <c r="E159" s="55">
        <v>99</v>
      </c>
      <c r="F159" s="12">
        <v>44.78</v>
      </c>
      <c r="G159" s="82">
        <f t="shared" si="5"/>
        <v>4433.22</v>
      </c>
      <c r="H159" s="7"/>
      <c r="I159" s="7"/>
    </row>
    <row r="160" spans="1:9" s="6" customFormat="1" ht="30">
      <c r="A160" s="14" t="s">
        <v>306</v>
      </c>
      <c r="B160" s="14" t="s">
        <v>318</v>
      </c>
      <c r="C160" s="75" t="s">
        <v>301</v>
      </c>
      <c r="D160" s="13" t="s">
        <v>60</v>
      </c>
      <c r="E160" s="55">
        <v>2.4</v>
      </c>
      <c r="F160" s="12">
        <v>32.24</v>
      </c>
      <c r="G160" s="82">
        <f t="shared" si="5"/>
        <v>77.38</v>
      </c>
      <c r="H160" s="7"/>
      <c r="I160" s="7"/>
    </row>
    <row r="161" spans="1:9" s="6" customFormat="1" ht="30">
      <c r="A161" s="14" t="s">
        <v>306</v>
      </c>
      <c r="B161" s="14" t="s">
        <v>319</v>
      </c>
      <c r="C161" s="75" t="s">
        <v>300</v>
      </c>
      <c r="D161" s="13" t="s">
        <v>27</v>
      </c>
      <c r="E161" s="55">
        <v>13</v>
      </c>
      <c r="F161" s="12">
        <v>86.39</v>
      </c>
      <c r="G161" s="82">
        <f t="shared" si="5"/>
        <v>1123.07</v>
      </c>
      <c r="H161" s="7"/>
      <c r="I161" s="7"/>
    </row>
    <row r="162" spans="1:9" s="6" customFormat="1" ht="30">
      <c r="A162" s="14" t="s">
        <v>306</v>
      </c>
      <c r="B162" s="14" t="s">
        <v>320</v>
      </c>
      <c r="C162" s="75" t="s">
        <v>302</v>
      </c>
      <c r="D162" s="13" t="s">
        <v>27</v>
      </c>
      <c r="E162" s="55">
        <v>13</v>
      </c>
      <c r="F162" s="12">
        <v>64.98</v>
      </c>
      <c r="G162" s="82">
        <f t="shared" si="5"/>
        <v>844.74</v>
      </c>
      <c r="H162" s="7"/>
      <c r="I162" s="7"/>
    </row>
    <row r="163" spans="1:9" s="6" customFormat="1" ht="30">
      <c r="A163" s="14" t="s">
        <v>306</v>
      </c>
      <c r="B163" s="14" t="s">
        <v>321</v>
      </c>
      <c r="C163" s="75" t="s">
        <v>322</v>
      </c>
      <c r="D163" s="13" t="s">
        <v>27</v>
      </c>
      <c r="E163" s="55">
        <v>82</v>
      </c>
      <c r="F163" s="12">
        <v>13.79</v>
      </c>
      <c r="G163" s="82">
        <f t="shared" si="5"/>
        <v>1130.78</v>
      </c>
      <c r="H163" s="7"/>
      <c r="I163" s="7"/>
    </row>
    <row r="164" spans="1:9" s="6" customFormat="1" ht="30">
      <c r="A164" s="14" t="s">
        <v>306</v>
      </c>
      <c r="B164" s="14" t="s">
        <v>323</v>
      </c>
      <c r="C164" s="75" t="s">
        <v>324</v>
      </c>
      <c r="D164" s="13" t="s">
        <v>27</v>
      </c>
      <c r="E164" s="55">
        <v>82</v>
      </c>
      <c r="F164" s="12">
        <v>252.23</v>
      </c>
      <c r="G164" s="82">
        <f t="shared" si="5"/>
        <v>20682.86</v>
      </c>
      <c r="H164" s="7"/>
      <c r="I164" s="7"/>
    </row>
    <row r="165" spans="1:9" s="6" customFormat="1" ht="30">
      <c r="A165" s="14" t="s">
        <v>306</v>
      </c>
      <c r="B165" s="14" t="s">
        <v>325</v>
      </c>
      <c r="C165" s="75" t="s">
        <v>326</v>
      </c>
      <c r="D165" s="13" t="s">
        <v>60</v>
      </c>
      <c r="E165" s="55">
        <v>29.4</v>
      </c>
      <c r="F165" s="12">
        <v>104.11</v>
      </c>
      <c r="G165" s="82">
        <f t="shared" si="5"/>
        <v>3060.83</v>
      </c>
      <c r="H165" s="7"/>
      <c r="I165" s="7"/>
    </row>
    <row r="166" spans="1:9" s="6" customFormat="1" ht="30">
      <c r="A166" s="14" t="s">
        <v>306</v>
      </c>
      <c r="B166" s="14" t="s">
        <v>327</v>
      </c>
      <c r="C166" s="75" t="s">
        <v>303</v>
      </c>
      <c r="D166" s="13" t="s">
        <v>60</v>
      </c>
      <c r="E166" s="55">
        <v>3.5</v>
      </c>
      <c r="F166" s="12">
        <v>176.37</v>
      </c>
      <c r="G166" s="82">
        <f t="shared" si="5"/>
        <v>617.29999999999995</v>
      </c>
      <c r="H166" s="7"/>
      <c r="I166" s="7"/>
    </row>
    <row r="167" spans="1:9" s="6" customFormat="1" ht="30.75" thickBot="1">
      <c r="A167" s="14" t="s">
        <v>306</v>
      </c>
      <c r="B167" s="14" t="s">
        <v>328</v>
      </c>
      <c r="C167" s="2" t="s">
        <v>304</v>
      </c>
      <c r="D167" s="13" t="s">
        <v>305</v>
      </c>
      <c r="E167" s="55">
        <v>163.30000000000001</v>
      </c>
      <c r="F167" s="12">
        <v>2.71</v>
      </c>
      <c r="G167" s="21">
        <f t="shared" si="5"/>
        <v>442.54</v>
      </c>
      <c r="H167" s="7"/>
      <c r="I167" s="7"/>
    </row>
    <row r="168" spans="1:9" s="6" customFormat="1" ht="30.75" thickBot="1">
      <c r="A168" s="94" t="s">
        <v>306</v>
      </c>
      <c r="B168" s="94" t="s">
        <v>329</v>
      </c>
      <c r="C168" s="84" t="s">
        <v>330</v>
      </c>
      <c r="D168" s="85" t="s">
        <v>60</v>
      </c>
      <c r="E168" s="86">
        <v>4.9000000000000004</v>
      </c>
      <c r="F168" s="33">
        <v>69.900000000000006</v>
      </c>
      <c r="G168" s="95">
        <f t="shared" si="5"/>
        <v>342.51</v>
      </c>
      <c r="H168" s="42" t="s">
        <v>331</v>
      </c>
      <c r="I168" s="43">
        <f>ROUND(SUM(G154:G168),2)</f>
        <v>216450.31</v>
      </c>
    </row>
    <row r="169" spans="1:9" s="6" customFormat="1" ht="30">
      <c r="A169" s="14" t="s">
        <v>332</v>
      </c>
      <c r="B169" s="14" t="s">
        <v>333</v>
      </c>
      <c r="C169" s="2" t="s">
        <v>334</v>
      </c>
      <c r="D169" s="13" t="s">
        <v>40</v>
      </c>
      <c r="E169" s="55">
        <v>68</v>
      </c>
      <c r="F169" s="12">
        <v>43.92</v>
      </c>
      <c r="G169" s="82">
        <f t="shared" si="5"/>
        <v>2986.56</v>
      </c>
      <c r="H169" s="7"/>
      <c r="I169" s="7"/>
    </row>
    <row r="170" spans="1:9" s="6" customFormat="1" ht="30">
      <c r="A170" s="14" t="s">
        <v>332</v>
      </c>
      <c r="B170" s="14" t="s">
        <v>335</v>
      </c>
      <c r="C170" s="2" t="s">
        <v>336</v>
      </c>
      <c r="D170" s="13" t="s">
        <v>60</v>
      </c>
      <c r="E170" s="55">
        <v>10.5</v>
      </c>
      <c r="F170" s="12">
        <v>140.08000000000001</v>
      </c>
      <c r="G170" s="82">
        <f t="shared" si="5"/>
        <v>1470.84</v>
      </c>
      <c r="H170" s="7"/>
      <c r="I170" s="7"/>
    </row>
    <row r="171" spans="1:9" s="6" customFormat="1" ht="30.75" thickBot="1">
      <c r="A171" s="14" t="s">
        <v>332</v>
      </c>
      <c r="B171" s="14" t="s">
        <v>337</v>
      </c>
      <c r="C171" s="2" t="s">
        <v>338</v>
      </c>
      <c r="D171" s="13" t="s">
        <v>60</v>
      </c>
      <c r="E171" s="55">
        <v>1</v>
      </c>
      <c r="F171" s="12">
        <v>100.74</v>
      </c>
      <c r="G171" s="21">
        <f t="shared" si="5"/>
        <v>100.74</v>
      </c>
      <c r="H171" s="7"/>
      <c r="I171" s="7"/>
    </row>
    <row r="172" spans="1:9" s="6" customFormat="1" ht="30.75" thickBot="1">
      <c r="A172" s="92" t="s">
        <v>332</v>
      </c>
      <c r="B172" s="94" t="s">
        <v>339</v>
      </c>
      <c r="C172" s="124" t="s">
        <v>340</v>
      </c>
      <c r="D172" s="24" t="s">
        <v>60</v>
      </c>
      <c r="E172" s="86">
        <v>6.8</v>
      </c>
      <c r="F172" s="33">
        <v>104.11</v>
      </c>
      <c r="G172" s="95">
        <f t="shared" si="5"/>
        <v>707.95</v>
      </c>
      <c r="H172" s="42" t="s">
        <v>341</v>
      </c>
      <c r="I172" s="43">
        <f>ROUND(SUM(G169:G172),2)</f>
        <v>5266.09</v>
      </c>
    </row>
    <row r="173" spans="1:9" s="6" customFormat="1" ht="55.15" customHeight="1">
      <c r="A173" s="73" t="s">
        <v>342</v>
      </c>
      <c r="B173" s="73" t="s">
        <v>343</v>
      </c>
      <c r="C173" s="93" t="s">
        <v>344</v>
      </c>
      <c r="D173" s="76" t="s">
        <v>40</v>
      </c>
      <c r="E173" s="77">
        <v>1529</v>
      </c>
      <c r="F173" s="80">
        <v>58.38</v>
      </c>
      <c r="G173" s="21">
        <f t="shared" si="5"/>
        <v>89263.02</v>
      </c>
      <c r="H173" s="7"/>
      <c r="I173" s="7"/>
    </row>
    <row r="174" spans="1:9" s="6" customFormat="1" ht="60">
      <c r="A174" s="197" t="s">
        <v>342</v>
      </c>
      <c r="B174" s="197" t="s">
        <v>893</v>
      </c>
      <c r="C174" s="187" t="s">
        <v>892</v>
      </c>
      <c r="D174" s="198" t="s">
        <v>40</v>
      </c>
      <c r="E174" s="195">
        <v>19</v>
      </c>
      <c r="F174" s="80">
        <v>198.31</v>
      </c>
      <c r="G174" s="21">
        <f t="shared" ref="G174" si="6">ROUND((E174*F174),2)</f>
        <v>3767.89</v>
      </c>
      <c r="H174" s="7"/>
      <c r="I174" s="7"/>
    </row>
    <row r="175" spans="1:9" s="6" customFormat="1" ht="60">
      <c r="A175" s="73" t="s">
        <v>342</v>
      </c>
      <c r="B175" s="73" t="s">
        <v>345</v>
      </c>
      <c r="C175" s="2" t="s">
        <v>308</v>
      </c>
      <c r="D175" s="76" t="s">
        <v>60</v>
      </c>
      <c r="E175" s="195">
        <v>2696</v>
      </c>
      <c r="F175" s="80">
        <v>7.59</v>
      </c>
      <c r="G175" s="21">
        <f t="shared" si="5"/>
        <v>20462.64</v>
      </c>
      <c r="H175" s="7"/>
      <c r="I175" s="7"/>
    </row>
    <row r="176" spans="1:9" s="6" customFormat="1" ht="60">
      <c r="A176" s="73" t="s">
        <v>342</v>
      </c>
      <c r="B176" s="73" t="s">
        <v>346</v>
      </c>
      <c r="C176" s="2" t="s">
        <v>347</v>
      </c>
      <c r="D176" s="76" t="s">
        <v>60</v>
      </c>
      <c r="E176" s="195">
        <v>140</v>
      </c>
      <c r="F176" s="80">
        <v>32.24</v>
      </c>
      <c r="G176" s="21">
        <f t="shared" si="5"/>
        <v>4513.6000000000004</v>
      </c>
      <c r="H176" s="7"/>
      <c r="I176" s="7"/>
    </row>
    <row r="177" spans="1:9" s="6" customFormat="1" ht="60">
      <c r="A177" s="73" t="s">
        <v>342</v>
      </c>
      <c r="B177" s="73" t="s">
        <v>348</v>
      </c>
      <c r="C177" s="2" t="s">
        <v>349</v>
      </c>
      <c r="D177" s="76" t="s">
        <v>60</v>
      </c>
      <c r="E177" s="195">
        <v>2346</v>
      </c>
      <c r="F177" s="80">
        <v>29.84</v>
      </c>
      <c r="G177" s="21">
        <f t="shared" si="5"/>
        <v>70004.639999999999</v>
      </c>
      <c r="H177" s="7"/>
      <c r="I177" s="7"/>
    </row>
    <row r="178" spans="1:9" s="6" customFormat="1" ht="60">
      <c r="A178" s="73" t="s">
        <v>342</v>
      </c>
      <c r="B178" s="73" t="s">
        <v>350</v>
      </c>
      <c r="C178" s="2" t="s">
        <v>351</v>
      </c>
      <c r="D178" s="76" t="s">
        <v>52</v>
      </c>
      <c r="E178" s="195">
        <v>9649</v>
      </c>
      <c r="F178" s="80">
        <v>1.3</v>
      </c>
      <c r="G178" s="21">
        <f t="shared" si="5"/>
        <v>12543.7</v>
      </c>
      <c r="H178" s="7"/>
      <c r="I178" s="7"/>
    </row>
    <row r="179" spans="1:9" s="6" customFormat="1" ht="60.75" thickBot="1">
      <c r="A179" s="83" t="s">
        <v>342</v>
      </c>
      <c r="B179" s="83" t="s">
        <v>352</v>
      </c>
      <c r="C179" s="2" t="s">
        <v>353</v>
      </c>
      <c r="D179" s="61" t="s">
        <v>27</v>
      </c>
      <c r="E179" s="157">
        <v>196</v>
      </c>
      <c r="F179" s="12">
        <v>62.23</v>
      </c>
      <c r="G179" s="21">
        <f t="shared" ref="G179" si="7">ROUND((E179*F179),2)</f>
        <v>12197.08</v>
      </c>
      <c r="H179" s="7"/>
      <c r="I179" s="7"/>
    </row>
    <row r="180" spans="1:9" s="6" customFormat="1" ht="60.75" thickBot="1">
      <c r="A180" s="212" t="s">
        <v>342</v>
      </c>
      <c r="B180" s="212" t="s">
        <v>891</v>
      </c>
      <c r="C180" s="262" t="s">
        <v>890</v>
      </c>
      <c r="D180" s="248" t="s">
        <v>27</v>
      </c>
      <c r="E180" s="263">
        <v>2</v>
      </c>
      <c r="F180" s="87">
        <v>110.83</v>
      </c>
      <c r="G180" s="95">
        <f t="shared" si="5"/>
        <v>221.66</v>
      </c>
      <c r="H180" s="42" t="s">
        <v>354</v>
      </c>
      <c r="I180" s="43">
        <f>ROUND(SUM(G173:G180),2)</f>
        <v>212974.23</v>
      </c>
    </row>
    <row r="181" spans="1:9" s="6" customFormat="1">
      <c r="A181" s="73" t="s">
        <v>355</v>
      </c>
      <c r="B181" s="73" t="s">
        <v>356</v>
      </c>
      <c r="C181" s="2" t="s">
        <v>308</v>
      </c>
      <c r="D181" s="76" t="s">
        <v>60</v>
      </c>
      <c r="E181" s="195">
        <v>5341</v>
      </c>
      <c r="F181" s="80">
        <v>8.84</v>
      </c>
      <c r="G181" s="21">
        <f t="shared" si="5"/>
        <v>47214.44</v>
      </c>
      <c r="H181" s="7"/>
      <c r="I181" s="7"/>
    </row>
    <row r="182" spans="1:9" s="6" customFormat="1">
      <c r="A182" s="73" t="s">
        <v>355</v>
      </c>
      <c r="B182" s="73" t="s">
        <v>357</v>
      </c>
      <c r="C182" s="187" t="s">
        <v>853</v>
      </c>
      <c r="D182" s="76" t="s">
        <v>40</v>
      </c>
      <c r="E182" s="195">
        <v>194.9</v>
      </c>
      <c r="F182" s="80">
        <v>632.29999999999995</v>
      </c>
      <c r="G182" s="21">
        <f t="shared" si="5"/>
        <v>123235.27</v>
      </c>
      <c r="H182" s="7"/>
      <c r="I182" s="7"/>
    </row>
    <row r="183" spans="1:9" s="6" customFormat="1">
      <c r="A183" s="73" t="s">
        <v>355</v>
      </c>
      <c r="B183" s="73" t="s">
        <v>358</v>
      </c>
      <c r="C183" s="187" t="s">
        <v>854</v>
      </c>
      <c r="D183" s="76" t="s">
        <v>40</v>
      </c>
      <c r="E183" s="195">
        <v>231.9</v>
      </c>
      <c r="F183" s="80">
        <v>822.22</v>
      </c>
      <c r="G183" s="21">
        <f t="shared" si="5"/>
        <v>190672.82</v>
      </c>
      <c r="H183" s="7"/>
      <c r="I183" s="7"/>
    </row>
    <row r="184" spans="1:9" s="6" customFormat="1">
      <c r="A184" s="73" t="s">
        <v>355</v>
      </c>
      <c r="B184" s="73" t="s">
        <v>359</v>
      </c>
      <c r="C184" s="2" t="s">
        <v>360</v>
      </c>
      <c r="D184" s="76" t="s">
        <v>40</v>
      </c>
      <c r="E184" s="195">
        <v>87.3</v>
      </c>
      <c r="F184" s="80">
        <v>972.86</v>
      </c>
      <c r="G184" s="21">
        <f t="shared" si="5"/>
        <v>84930.68</v>
      </c>
      <c r="H184" s="7"/>
      <c r="I184" s="7"/>
    </row>
    <row r="185" spans="1:9" s="6" customFormat="1">
      <c r="A185" s="73" t="s">
        <v>355</v>
      </c>
      <c r="B185" s="73" t="s">
        <v>361</v>
      </c>
      <c r="C185" s="2" t="s">
        <v>362</v>
      </c>
      <c r="D185" s="76" t="s">
        <v>40</v>
      </c>
      <c r="E185" s="195">
        <v>33.700000000000003</v>
      </c>
      <c r="F185" s="80">
        <v>1137.18</v>
      </c>
      <c r="G185" s="21">
        <f t="shared" si="5"/>
        <v>38322.97</v>
      </c>
      <c r="H185" s="7"/>
      <c r="I185" s="7"/>
    </row>
    <row r="186" spans="1:9" s="6" customFormat="1">
      <c r="A186" s="73" t="s">
        <v>355</v>
      </c>
      <c r="B186" s="73" t="s">
        <v>363</v>
      </c>
      <c r="C186" s="75" t="s">
        <v>364</v>
      </c>
      <c r="D186" s="13" t="s">
        <v>40</v>
      </c>
      <c r="E186" s="55">
        <v>205</v>
      </c>
      <c r="F186" s="12">
        <v>550.01</v>
      </c>
      <c r="G186" s="21">
        <f t="shared" si="5"/>
        <v>112752.05</v>
      </c>
      <c r="H186" s="7"/>
      <c r="I186" s="7"/>
    </row>
    <row r="187" spans="1:9" s="6" customFormat="1">
      <c r="A187" s="73" t="s">
        <v>355</v>
      </c>
      <c r="B187" s="73" t="s">
        <v>365</v>
      </c>
      <c r="C187" s="75" t="s">
        <v>366</v>
      </c>
      <c r="D187" s="13" t="s">
        <v>40</v>
      </c>
      <c r="E187" s="55">
        <v>205</v>
      </c>
      <c r="F187" s="12">
        <v>3318.73</v>
      </c>
      <c r="G187" s="21">
        <f t="shared" si="5"/>
        <v>680339.65</v>
      </c>
      <c r="H187" s="7"/>
      <c r="I187" s="7"/>
    </row>
    <row r="188" spans="1:9" s="6" customFormat="1">
      <c r="A188" s="73" t="s">
        <v>355</v>
      </c>
      <c r="B188" s="73" t="s">
        <v>367</v>
      </c>
      <c r="C188" s="75" t="s">
        <v>368</v>
      </c>
      <c r="D188" s="13" t="s">
        <v>60</v>
      </c>
      <c r="E188" s="188">
        <v>242.5</v>
      </c>
      <c r="F188" s="12">
        <v>78.209999999999994</v>
      </c>
      <c r="G188" s="21">
        <f t="shared" si="5"/>
        <v>18965.93</v>
      </c>
      <c r="H188" s="7"/>
      <c r="I188" s="7"/>
    </row>
    <row r="189" spans="1:9" s="6" customFormat="1">
      <c r="A189" s="73" t="s">
        <v>355</v>
      </c>
      <c r="B189" s="73" t="s">
        <v>369</v>
      </c>
      <c r="C189" s="75" t="s">
        <v>347</v>
      </c>
      <c r="D189" s="13" t="s">
        <v>60</v>
      </c>
      <c r="E189" s="188">
        <v>177.8</v>
      </c>
      <c r="F189" s="12">
        <v>33.69</v>
      </c>
      <c r="G189" s="21">
        <f t="shared" si="5"/>
        <v>5990.08</v>
      </c>
      <c r="H189" s="7"/>
      <c r="I189" s="7"/>
    </row>
    <row r="190" spans="1:9" s="6" customFormat="1">
      <c r="A190" s="73" t="s">
        <v>355</v>
      </c>
      <c r="B190" s="73" t="s">
        <v>370</v>
      </c>
      <c r="C190" s="75" t="s">
        <v>371</v>
      </c>
      <c r="D190" s="13" t="s">
        <v>60</v>
      </c>
      <c r="E190" s="188">
        <v>2188</v>
      </c>
      <c r="F190" s="12">
        <v>33.69</v>
      </c>
      <c r="G190" s="21">
        <f t="shared" si="5"/>
        <v>73713.72</v>
      </c>
      <c r="H190" s="7"/>
      <c r="I190" s="7"/>
    </row>
    <row r="191" spans="1:9" s="6" customFormat="1">
      <c r="A191" s="73" t="s">
        <v>355</v>
      </c>
      <c r="B191" s="73" t="s">
        <v>372</v>
      </c>
      <c r="C191" s="75" t="s">
        <v>373</v>
      </c>
      <c r="D191" s="13" t="s">
        <v>60</v>
      </c>
      <c r="E191" s="55">
        <v>436.5</v>
      </c>
      <c r="F191" s="12">
        <v>33.69</v>
      </c>
      <c r="G191" s="21">
        <f t="shared" si="5"/>
        <v>14705.69</v>
      </c>
      <c r="H191" s="7"/>
      <c r="I191" s="7"/>
    </row>
    <row r="192" spans="1:9" s="6" customFormat="1">
      <c r="A192" s="73" t="s">
        <v>355</v>
      </c>
      <c r="B192" s="73" t="s">
        <v>374</v>
      </c>
      <c r="C192" s="2" t="s">
        <v>351</v>
      </c>
      <c r="D192" s="13" t="s">
        <v>52</v>
      </c>
      <c r="E192" s="188">
        <v>6872.9</v>
      </c>
      <c r="F192" s="12">
        <v>3.94</v>
      </c>
      <c r="G192" s="21">
        <f t="shared" si="5"/>
        <v>27079.23</v>
      </c>
      <c r="H192" s="7"/>
      <c r="I192" s="7"/>
    </row>
    <row r="193" spans="1:9" s="6" customFormat="1">
      <c r="A193" s="73" t="s">
        <v>355</v>
      </c>
      <c r="B193" s="73" t="s">
        <v>375</v>
      </c>
      <c r="C193" s="2" t="s">
        <v>376</v>
      </c>
      <c r="D193" s="13" t="s">
        <v>52</v>
      </c>
      <c r="E193" s="55">
        <v>349.6</v>
      </c>
      <c r="F193" s="12">
        <v>8.51</v>
      </c>
      <c r="G193" s="21">
        <f t="shared" si="5"/>
        <v>2975.1</v>
      </c>
      <c r="H193" s="7"/>
      <c r="I193" s="7"/>
    </row>
    <row r="194" spans="1:9" s="6" customFormat="1" ht="30">
      <c r="A194" s="73" t="s">
        <v>355</v>
      </c>
      <c r="B194" s="73" t="s">
        <v>377</v>
      </c>
      <c r="C194" s="2" t="s">
        <v>378</v>
      </c>
      <c r="D194" s="13" t="s">
        <v>52</v>
      </c>
      <c r="E194" s="55">
        <v>1921.3</v>
      </c>
      <c r="F194" s="12">
        <v>104.92</v>
      </c>
      <c r="G194" s="21">
        <f t="shared" si="5"/>
        <v>201582.8</v>
      </c>
      <c r="H194" s="7"/>
      <c r="I194" s="7"/>
    </row>
    <row r="195" spans="1:9" s="6" customFormat="1">
      <c r="A195" s="73" t="s">
        <v>355</v>
      </c>
      <c r="B195" s="73" t="s">
        <v>379</v>
      </c>
      <c r="C195" s="2" t="s">
        <v>380</v>
      </c>
      <c r="D195" s="13" t="s">
        <v>52</v>
      </c>
      <c r="E195" s="55">
        <v>1921.3</v>
      </c>
      <c r="F195" s="12">
        <v>10.02</v>
      </c>
      <c r="G195" s="21">
        <f t="shared" si="5"/>
        <v>19251.43</v>
      </c>
      <c r="H195" s="7"/>
      <c r="I195" s="7"/>
    </row>
    <row r="196" spans="1:9" s="6" customFormat="1">
      <c r="A196" s="73" t="s">
        <v>355</v>
      </c>
      <c r="B196" s="73" t="s">
        <v>381</v>
      </c>
      <c r="C196" s="2" t="s">
        <v>382</v>
      </c>
      <c r="D196" s="13" t="s">
        <v>52</v>
      </c>
      <c r="E196" s="55">
        <v>307.7</v>
      </c>
      <c r="F196" s="12">
        <v>10.65</v>
      </c>
      <c r="G196" s="21">
        <f t="shared" si="5"/>
        <v>3277.01</v>
      </c>
      <c r="H196" s="7"/>
      <c r="I196" s="7"/>
    </row>
    <row r="197" spans="1:9" s="6" customFormat="1">
      <c r="A197" s="73" t="s">
        <v>355</v>
      </c>
      <c r="B197" s="73" t="s">
        <v>383</v>
      </c>
      <c r="C197" s="2" t="s">
        <v>384</v>
      </c>
      <c r="D197" s="186" t="s">
        <v>27</v>
      </c>
      <c r="E197" s="55">
        <v>2</v>
      </c>
      <c r="F197" s="12">
        <v>1064.78</v>
      </c>
      <c r="G197" s="21">
        <f t="shared" si="5"/>
        <v>2129.56</v>
      </c>
      <c r="H197" s="7"/>
      <c r="I197" s="7"/>
    </row>
    <row r="198" spans="1:9" s="6" customFormat="1">
      <c r="A198" s="73" t="s">
        <v>355</v>
      </c>
      <c r="B198" s="73" t="s">
        <v>385</v>
      </c>
      <c r="C198" s="2" t="s">
        <v>386</v>
      </c>
      <c r="D198" s="88" t="s">
        <v>60</v>
      </c>
      <c r="E198" s="270">
        <v>103</v>
      </c>
      <c r="F198" s="90">
        <v>325.2</v>
      </c>
      <c r="G198" s="21">
        <f t="shared" si="5"/>
        <v>33495.599999999999</v>
      </c>
      <c r="H198" s="7"/>
      <c r="I198" s="7"/>
    </row>
    <row r="199" spans="1:9" s="6" customFormat="1">
      <c r="A199" s="272" t="s">
        <v>355</v>
      </c>
      <c r="B199" s="272" t="s">
        <v>926</v>
      </c>
      <c r="C199" s="273" t="s">
        <v>927</v>
      </c>
      <c r="D199" s="274" t="s">
        <v>60</v>
      </c>
      <c r="E199" s="271">
        <v>152</v>
      </c>
      <c r="F199" s="12">
        <v>389.68</v>
      </c>
      <c r="G199" s="21">
        <f t="shared" ref="G199" si="8">ROUND((E199*F199),2)</f>
        <v>59231.360000000001</v>
      </c>
      <c r="H199" s="7"/>
      <c r="I199" s="7"/>
    </row>
    <row r="200" spans="1:9" s="6" customFormat="1">
      <c r="A200" s="73" t="s">
        <v>355</v>
      </c>
      <c r="B200" s="73" t="s">
        <v>387</v>
      </c>
      <c r="C200" s="2" t="s">
        <v>388</v>
      </c>
      <c r="D200" s="13" t="s">
        <v>60</v>
      </c>
      <c r="E200" s="55">
        <v>3.8</v>
      </c>
      <c r="F200" s="12">
        <v>257.01</v>
      </c>
      <c r="G200" s="21">
        <f t="shared" si="5"/>
        <v>976.64</v>
      </c>
      <c r="H200" s="7"/>
      <c r="I200" s="7"/>
    </row>
    <row r="201" spans="1:9" s="6" customFormat="1">
      <c r="A201" s="73" t="s">
        <v>355</v>
      </c>
      <c r="B201" s="73" t="s">
        <v>389</v>
      </c>
      <c r="C201" s="187" t="s">
        <v>875</v>
      </c>
      <c r="D201" s="13" t="s">
        <v>60</v>
      </c>
      <c r="E201" s="55">
        <v>13.3</v>
      </c>
      <c r="F201" s="12">
        <v>996.58</v>
      </c>
      <c r="G201" s="21">
        <f t="shared" si="5"/>
        <v>13254.51</v>
      </c>
      <c r="H201" s="7"/>
      <c r="I201" s="7"/>
    </row>
    <row r="202" spans="1:9" s="6" customFormat="1">
      <c r="A202" s="73" t="s">
        <v>355</v>
      </c>
      <c r="B202" s="73" t="s">
        <v>390</v>
      </c>
      <c r="C202" s="187" t="s">
        <v>876</v>
      </c>
      <c r="D202" s="13" t="s">
        <v>305</v>
      </c>
      <c r="E202" s="55">
        <v>1911</v>
      </c>
      <c r="F202" s="12">
        <v>1.41</v>
      </c>
      <c r="G202" s="21">
        <f t="shared" si="5"/>
        <v>2694.51</v>
      </c>
      <c r="H202" s="7"/>
      <c r="I202" s="7"/>
    </row>
    <row r="203" spans="1:9" s="6" customFormat="1">
      <c r="A203" s="73" t="s">
        <v>355</v>
      </c>
      <c r="B203" s="73" t="s">
        <v>391</v>
      </c>
      <c r="C203" s="2" t="s">
        <v>392</v>
      </c>
      <c r="D203" s="13" t="s">
        <v>27</v>
      </c>
      <c r="E203" s="157">
        <v>1</v>
      </c>
      <c r="F203" s="12">
        <v>364.84</v>
      </c>
      <c r="G203" s="21">
        <f t="shared" si="5"/>
        <v>364.84</v>
      </c>
      <c r="H203" s="7"/>
      <c r="I203" s="7"/>
    </row>
    <row r="204" spans="1:9" s="6" customFormat="1">
      <c r="A204" s="73" t="s">
        <v>355</v>
      </c>
      <c r="B204" s="73" t="s">
        <v>393</v>
      </c>
      <c r="C204" s="2" t="s">
        <v>394</v>
      </c>
      <c r="D204" s="13" t="s">
        <v>52</v>
      </c>
      <c r="E204" s="55">
        <v>12.8</v>
      </c>
      <c r="F204" s="12">
        <v>28.68</v>
      </c>
      <c r="G204" s="21">
        <f t="shared" si="5"/>
        <v>367.1</v>
      </c>
      <c r="H204" s="7"/>
      <c r="I204" s="7"/>
    </row>
    <row r="205" spans="1:9" s="6" customFormat="1" ht="15.75" thickBot="1">
      <c r="A205" s="73" t="s">
        <v>355</v>
      </c>
      <c r="B205" s="73" t="s">
        <v>395</v>
      </c>
      <c r="C205" s="2" t="s">
        <v>368</v>
      </c>
      <c r="D205" s="13" t="s">
        <v>60</v>
      </c>
      <c r="E205" s="55">
        <v>2</v>
      </c>
      <c r="F205" s="12">
        <v>78.209999999999994</v>
      </c>
      <c r="G205" s="21">
        <f t="shared" si="5"/>
        <v>156.41999999999999</v>
      </c>
      <c r="H205" s="7"/>
      <c r="I205" s="7"/>
    </row>
    <row r="206" spans="1:9" s="6" customFormat="1" ht="27.75" customHeight="1" thickBot="1">
      <c r="A206" s="73" t="s">
        <v>355</v>
      </c>
      <c r="B206" s="73" t="s">
        <v>396</v>
      </c>
      <c r="C206" s="2" t="s">
        <v>397</v>
      </c>
      <c r="D206" s="13" t="s">
        <v>27</v>
      </c>
      <c r="E206" s="157">
        <v>3</v>
      </c>
      <c r="F206" s="87">
        <v>125.44</v>
      </c>
      <c r="G206" s="21">
        <f t="shared" si="5"/>
        <v>376.32</v>
      </c>
      <c r="H206" s="42" t="s">
        <v>398</v>
      </c>
      <c r="I206" s="43">
        <f>ROUND(SUM(G181:G206),2)</f>
        <v>1758055.73</v>
      </c>
    </row>
    <row r="207" spans="1:9" s="6" customFormat="1" ht="30">
      <c r="A207" s="105" t="s">
        <v>399</v>
      </c>
      <c r="B207" s="16" t="s">
        <v>400</v>
      </c>
      <c r="C207" s="17" t="s">
        <v>135</v>
      </c>
      <c r="D207" s="18" t="s">
        <v>27</v>
      </c>
      <c r="E207" s="171">
        <v>160</v>
      </c>
      <c r="F207" s="32">
        <v>112.22</v>
      </c>
      <c r="G207" s="20">
        <f t="shared" si="5"/>
        <v>17955.2</v>
      </c>
      <c r="H207" s="7"/>
    </row>
    <row r="208" spans="1:9" s="6" customFormat="1" ht="30">
      <c r="A208" s="108" t="s">
        <v>399</v>
      </c>
      <c r="B208" s="73" t="s">
        <v>401</v>
      </c>
      <c r="C208" s="72" t="s">
        <v>137</v>
      </c>
      <c r="D208" s="76" t="s">
        <v>27</v>
      </c>
      <c r="E208" s="172">
        <v>243</v>
      </c>
      <c r="F208" s="80">
        <v>57.68</v>
      </c>
      <c r="G208" s="21">
        <f t="shared" si="5"/>
        <v>14016.24</v>
      </c>
      <c r="H208" s="7"/>
    </row>
    <row r="209" spans="1:8" s="6" customFormat="1" ht="30">
      <c r="A209" s="108" t="s">
        <v>399</v>
      </c>
      <c r="B209" s="73" t="s">
        <v>402</v>
      </c>
      <c r="C209" s="125" t="s">
        <v>139</v>
      </c>
      <c r="D209" s="76" t="s">
        <v>27</v>
      </c>
      <c r="E209" s="172">
        <v>17</v>
      </c>
      <c r="F209" s="80">
        <v>224.45</v>
      </c>
      <c r="G209" s="21">
        <f t="shared" si="5"/>
        <v>3815.65</v>
      </c>
      <c r="H209" s="7"/>
    </row>
    <row r="210" spans="1:8" s="6" customFormat="1" ht="30">
      <c r="A210" s="108" t="s">
        <v>399</v>
      </c>
      <c r="B210" s="73" t="s">
        <v>403</v>
      </c>
      <c r="C210" s="72" t="s">
        <v>141</v>
      </c>
      <c r="D210" s="76" t="s">
        <v>27</v>
      </c>
      <c r="E210" s="172">
        <v>26</v>
      </c>
      <c r="F210" s="80">
        <v>137.41999999999999</v>
      </c>
      <c r="G210" s="21">
        <f t="shared" si="5"/>
        <v>3572.92</v>
      </c>
      <c r="H210" s="7"/>
    </row>
    <row r="211" spans="1:8" s="6" customFormat="1" ht="30">
      <c r="A211" s="108" t="s">
        <v>399</v>
      </c>
      <c r="B211" s="73" t="s">
        <v>404</v>
      </c>
      <c r="C211" s="72" t="s">
        <v>405</v>
      </c>
      <c r="D211" s="76" t="s">
        <v>27</v>
      </c>
      <c r="E211" s="172">
        <v>26</v>
      </c>
      <c r="F211" s="80">
        <v>49.51</v>
      </c>
      <c r="G211" s="21">
        <f t="shared" si="5"/>
        <v>1287.26</v>
      </c>
      <c r="H211" s="7"/>
    </row>
    <row r="212" spans="1:8" s="6" customFormat="1" ht="30">
      <c r="A212" s="108" t="s">
        <v>399</v>
      </c>
      <c r="B212" s="73" t="s">
        <v>406</v>
      </c>
      <c r="C212" s="72" t="s">
        <v>143</v>
      </c>
      <c r="D212" s="76" t="s">
        <v>27</v>
      </c>
      <c r="E212" s="172">
        <v>501</v>
      </c>
      <c r="F212" s="80">
        <v>19.98</v>
      </c>
      <c r="G212" s="21">
        <f t="shared" si="5"/>
        <v>10009.98</v>
      </c>
      <c r="H212" s="7"/>
    </row>
    <row r="213" spans="1:8" s="6" customFormat="1" ht="30">
      <c r="A213" s="108" t="s">
        <v>399</v>
      </c>
      <c r="B213" s="73" t="s">
        <v>407</v>
      </c>
      <c r="C213" s="72" t="s">
        <v>408</v>
      </c>
      <c r="D213" s="76" t="s">
        <v>27</v>
      </c>
      <c r="E213" s="172">
        <v>984</v>
      </c>
      <c r="F213" s="80">
        <v>26.61</v>
      </c>
      <c r="G213" s="21">
        <f t="shared" si="5"/>
        <v>26184.240000000002</v>
      </c>
      <c r="H213" s="7"/>
    </row>
    <row r="214" spans="1:8" s="6" customFormat="1" ht="30">
      <c r="A214" s="108" t="s">
        <v>399</v>
      </c>
      <c r="B214" s="73" t="s">
        <v>409</v>
      </c>
      <c r="C214" s="72" t="s">
        <v>410</v>
      </c>
      <c r="D214" s="76" t="s">
        <v>40</v>
      </c>
      <c r="E214" s="77">
        <v>785</v>
      </c>
      <c r="F214" s="80">
        <v>2.37</v>
      </c>
      <c r="G214" s="21">
        <f t="shared" si="5"/>
        <v>1860.45</v>
      </c>
      <c r="H214" s="7"/>
    </row>
    <row r="215" spans="1:8" s="6" customFormat="1" ht="30">
      <c r="A215" s="108" t="s">
        <v>399</v>
      </c>
      <c r="B215" s="73" t="s">
        <v>411</v>
      </c>
      <c r="C215" s="72" t="s">
        <v>145</v>
      </c>
      <c r="D215" s="76" t="s">
        <v>40</v>
      </c>
      <c r="E215" s="77">
        <v>10128</v>
      </c>
      <c r="F215" s="80">
        <v>4.22</v>
      </c>
      <c r="G215" s="21">
        <f t="shared" si="5"/>
        <v>42740.160000000003</v>
      </c>
      <c r="H215" s="7"/>
    </row>
    <row r="216" spans="1:8" s="6" customFormat="1" ht="30">
      <c r="A216" s="108" t="s">
        <v>399</v>
      </c>
      <c r="B216" s="73" t="s">
        <v>412</v>
      </c>
      <c r="C216" s="72" t="s">
        <v>413</v>
      </c>
      <c r="D216" s="76" t="s">
        <v>40</v>
      </c>
      <c r="E216" s="77">
        <v>27723</v>
      </c>
      <c r="F216" s="80">
        <v>2.79</v>
      </c>
      <c r="G216" s="21">
        <f t="shared" si="5"/>
        <v>77347.17</v>
      </c>
      <c r="H216" s="7"/>
    </row>
    <row r="217" spans="1:8" s="6" customFormat="1" ht="30">
      <c r="A217" s="108" t="s">
        <v>399</v>
      </c>
      <c r="B217" s="73" t="s">
        <v>414</v>
      </c>
      <c r="C217" s="72" t="s">
        <v>147</v>
      </c>
      <c r="D217" s="76" t="s">
        <v>40</v>
      </c>
      <c r="E217" s="77">
        <v>217</v>
      </c>
      <c r="F217" s="80">
        <v>4.92</v>
      </c>
      <c r="G217" s="21">
        <f t="shared" si="5"/>
        <v>1067.6400000000001</v>
      </c>
      <c r="H217" s="7"/>
    </row>
    <row r="218" spans="1:8" s="6" customFormat="1" ht="30">
      <c r="A218" s="108" t="s">
        <v>399</v>
      </c>
      <c r="B218" s="73" t="s">
        <v>415</v>
      </c>
      <c r="C218" s="72" t="s">
        <v>416</v>
      </c>
      <c r="D218" s="76" t="s">
        <v>40</v>
      </c>
      <c r="E218" s="77">
        <v>1822</v>
      </c>
      <c r="F218" s="80">
        <v>0.59</v>
      </c>
      <c r="G218" s="21">
        <f t="shared" si="5"/>
        <v>1074.98</v>
      </c>
      <c r="H218" s="7"/>
    </row>
    <row r="219" spans="1:8" s="6" customFormat="1" ht="30">
      <c r="A219" s="108" t="s">
        <v>399</v>
      </c>
      <c r="B219" s="73" t="s">
        <v>417</v>
      </c>
      <c r="C219" s="72" t="s">
        <v>418</v>
      </c>
      <c r="D219" s="76" t="s">
        <v>40</v>
      </c>
      <c r="E219" s="77">
        <v>1327</v>
      </c>
      <c r="F219" s="80">
        <v>1.77</v>
      </c>
      <c r="G219" s="21">
        <f t="shared" si="5"/>
        <v>2348.79</v>
      </c>
      <c r="H219" s="7"/>
    </row>
    <row r="220" spans="1:8" s="6" customFormat="1" ht="30">
      <c r="A220" s="108" t="s">
        <v>399</v>
      </c>
      <c r="B220" s="73" t="s">
        <v>419</v>
      </c>
      <c r="C220" s="72" t="s">
        <v>420</v>
      </c>
      <c r="D220" s="76" t="s">
        <v>40</v>
      </c>
      <c r="E220" s="77">
        <v>1891</v>
      </c>
      <c r="F220" s="80">
        <v>1.18</v>
      </c>
      <c r="G220" s="21">
        <f t="shared" si="5"/>
        <v>2231.38</v>
      </c>
      <c r="H220" s="7"/>
    </row>
    <row r="221" spans="1:8" s="6" customFormat="1" ht="30">
      <c r="A221" s="108" t="s">
        <v>399</v>
      </c>
      <c r="B221" s="73" t="s">
        <v>421</v>
      </c>
      <c r="C221" s="72" t="s">
        <v>422</v>
      </c>
      <c r="D221" s="76" t="s">
        <v>40</v>
      </c>
      <c r="E221" s="77">
        <v>471</v>
      </c>
      <c r="F221" s="80">
        <v>1.24</v>
      </c>
      <c r="G221" s="21">
        <f t="shared" si="5"/>
        <v>584.04</v>
      </c>
      <c r="H221" s="7"/>
    </row>
    <row r="222" spans="1:8" s="6" customFormat="1" ht="30">
      <c r="A222" s="108" t="s">
        <v>399</v>
      </c>
      <c r="B222" s="73" t="s">
        <v>423</v>
      </c>
      <c r="C222" s="72" t="s">
        <v>424</v>
      </c>
      <c r="D222" s="76" t="s">
        <v>52</v>
      </c>
      <c r="E222" s="77">
        <v>65</v>
      </c>
      <c r="F222" s="80">
        <v>29.67</v>
      </c>
      <c r="G222" s="21">
        <f t="shared" si="5"/>
        <v>1928.55</v>
      </c>
      <c r="H222" s="7"/>
    </row>
    <row r="223" spans="1:8" s="6" customFormat="1" ht="30">
      <c r="A223" s="108" t="s">
        <v>399</v>
      </c>
      <c r="B223" s="73" t="s">
        <v>425</v>
      </c>
      <c r="C223" s="72" t="s">
        <v>149</v>
      </c>
      <c r="D223" s="76" t="s">
        <v>52</v>
      </c>
      <c r="E223" s="77">
        <v>97</v>
      </c>
      <c r="F223" s="80">
        <v>27.14</v>
      </c>
      <c r="G223" s="21">
        <f t="shared" si="5"/>
        <v>2632.58</v>
      </c>
      <c r="H223" s="7"/>
    </row>
    <row r="224" spans="1:8" s="6" customFormat="1" ht="30">
      <c r="A224" s="108" t="s">
        <v>399</v>
      </c>
      <c r="B224" s="73" t="s">
        <v>426</v>
      </c>
      <c r="C224" s="72" t="s">
        <v>427</v>
      </c>
      <c r="D224" s="76" t="s">
        <v>52</v>
      </c>
      <c r="E224" s="77">
        <v>54</v>
      </c>
      <c r="F224" s="80">
        <v>27.14</v>
      </c>
      <c r="G224" s="21">
        <f t="shared" si="5"/>
        <v>1465.56</v>
      </c>
      <c r="H224" s="7"/>
    </row>
    <row r="225" spans="1:8" s="6" customFormat="1" ht="30">
      <c r="A225" s="108" t="s">
        <v>399</v>
      </c>
      <c r="B225" s="73" t="s">
        <v>428</v>
      </c>
      <c r="C225" s="72" t="s">
        <v>429</v>
      </c>
      <c r="D225" s="76" t="s">
        <v>52</v>
      </c>
      <c r="E225" s="77">
        <v>157</v>
      </c>
      <c r="F225" s="80">
        <v>27.14</v>
      </c>
      <c r="G225" s="21">
        <f t="shared" si="5"/>
        <v>4260.9799999999996</v>
      </c>
      <c r="H225" s="7"/>
    </row>
    <row r="226" spans="1:8" s="6" customFormat="1" ht="30">
      <c r="A226" s="108" t="s">
        <v>399</v>
      </c>
      <c r="B226" s="73" t="s">
        <v>430</v>
      </c>
      <c r="C226" s="72" t="s">
        <v>431</v>
      </c>
      <c r="D226" s="76" t="s">
        <v>52</v>
      </c>
      <c r="E226" s="77">
        <v>14.5</v>
      </c>
      <c r="F226" s="80">
        <v>27.14</v>
      </c>
      <c r="G226" s="21">
        <f t="shared" si="5"/>
        <v>393.53</v>
      </c>
      <c r="H226" s="7"/>
    </row>
    <row r="227" spans="1:8" s="6" customFormat="1" ht="30">
      <c r="A227" s="108" t="s">
        <v>399</v>
      </c>
      <c r="B227" s="73" t="s">
        <v>432</v>
      </c>
      <c r="C227" s="72" t="s">
        <v>433</v>
      </c>
      <c r="D227" s="76" t="s">
        <v>40</v>
      </c>
      <c r="E227" s="77">
        <v>320</v>
      </c>
      <c r="F227" s="80">
        <v>2.4500000000000002</v>
      </c>
      <c r="G227" s="21">
        <f t="shared" si="5"/>
        <v>784</v>
      </c>
      <c r="H227" s="7"/>
    </row>
    <row r="228" spans="1:8" s="6" customFormat="1" ht="30">
      <c r="A228" s="108" t="s">
        <v>399</v>
      </c>
      <c r="B228" s="73" t="s">
        <v>434</v>
      </c>
      <c r="C228" s="189" t="s">
        <v>886</v>
      </c>
      <c r="D228" s="76" t="s">
        <v>40</v>
      </c>
      <c r="E228" s="77">
        <v>16639</v>
      </c>
      <c r="F228" s="80">
        <v>38.08</v>
      </c>
      <c r="G228" s="21">
        <f t="shared" si="5"/>
        <v>633613.12</v>
      </c>
      <c r="H228" s="7"/>
    </row>
    <row r="229" spans="1:8" s="6" customFormat="1" ht="30">
      <c r="A229" s="108" t="s">
        <v>399</v>
      </c>
      <c r="B229" s="73" t="s">
        <v>435</v>
      </c>
      <c r="C229" s="189" t="s">
        <v>887</v>
      </c>
      <c r="D229" s="76" t="s">
        <v>40</v>
      </c>
      <c r="E229" s="77">
        <v>688</v>
      </c>
      <c r="F229" s="80">
        <v>80.209999999999994</v>
      </c>
      <c r="G229" s="21">
        <f t="shared" si="5"/>
        <v>55184.480000000003</v>
      </c>
      <c r="H229" s="7"/>
    </row>
    <row r="230" spans="1:8" s="6" customFormat="1" ht="33.75" customHeight="1">
      <c r="A230" s="108" t="s">
        <v>399</v>
      </c>
      <c r="B230" s="73" t="s">
        <v>436</v>
      </c>
      <c r="C230" s="189" t="s">
        <v>888</v>
      </c>
      <c r="D230" s="76" t="s">
        <v>40</v>
      </c>
      <c r="E230" s="77">
        <v>1075</v>
      </c>
      <c r="F230" s="80">
        <v>62.33</v>
      </c>
      <c r="G230" s="21">
        <f t="shared" si="5"/>
        <v>67004.75</v>
      </c>
      <c r="H230" s="7"/>
    </row>
    <row r="231" spans="1:8" s="6" customFormat="1" ht="30">
      <c r="A231" s="108" t="s">
        <v>399</v>
      </c>
      <c r="B231" s="73" t="s">
        <v>437</v>
      </c>
      <c r="C231" s="189" t="s">
        <v>889</v>
      </c>
      <c r="D231" s="76" t="s">
        <v>40</v>
      </c>
      <c r="E231" s="77">
        <v>86</v>
      </c>
      <c r="F231" s="80">
        <v>398.11</v>
      </c>
      <c r="G231" s="21">
        <f t="shared" si="5"/>
        <v>34237.46</v>
      </c>
      <c r="H231" s="7"/>
    </row>
    <row r="232" spans="1:8" s="6" customFormat="1" ht="30">
      <c r="A232" s="108" t="s">
        <v>399</v>
      </c>
      <c r="B232" s="73" t="s">
        <v>438</v>
      </c>
      <c r="C232" s="72" t="s">
        <v>439</v>
      </c>
      <c r="D232" s="76" t="s">
        <v>40</v>
      </c>
      <c r="E232" s="77">
        <v>1309</v>
      </c>
      <c r="F232" s="80">
        <v>55.59</v>
      </c>
      <c r="G232" s="21">
        <f t="shared" si="5"/>
        <v>72767.31</v>
      </c>
      <c r="H232" s="7"/>
    </row>
    <row r="233" spans="1:8" s="6" customFormat="1" ht="45">
      <c r="A233" s="108" t="s">
        <v>399</v>
      </c>
      <c r="B233" s="73" t="s">
        <v>440</v>
      </c>
      <c r="C233" s="189" t="s">
        <v>873</v>
      </c>
      <c r="D233" s="76" t="s">
        <v>40</v>
      </c>
      <c r="E233" s="195">
        <v>28034</v>
      </c>
      <c r="F233" s="80">
        <v>32.69</v>
      </c>
      <c r="G233" s="21">
        <f t="shared" si="5"/>
        <v>916431.46</v>
      </c>
      <c r="H233" s="7"/>
    </row>
    <row r="234" spans="1:8" s="6" customFormat="1" ht="75">
      <c r="A234" s="108" t="s">
        <v>399</v>
      </c>
      <c r="B234" s="73" t="s">
        <v>441</v>
      </c>
      <c r="C234" s="189" t="s">
        <v>874</v>
      </c>
      <c r="D234" s="76" t="s">
        <v>40</v>
      </c>
      <c r="E234" s="195">
        <v>2417</v>
      </c>
      <c r="F234" s="80">
        <v>50.88</v>
      </c>
      <c r="G234" s="21">
        <f t="shared" si="5"/>
        <v>122976.96000000001</v>
      </c>
      <c r="H234" s="7"/>
    </row>
    <row r="235" spans="1:8" s="6" customFormat="1" ht="30">
      <c r="A235" s="108" t="s">
        <v>399</v>
      </c>
      <c r="B235" s="73" t="s">
        <v>442</v>
      </c>
      <c r="C235" s="72" t="s">
        <v>443</v>
      </c>
      <c r="D235" s="76" t="s">
        <v>27</v>
      </c>
      <c r="E235" s="172">
        <v>51</v>
      </c>
      <c r="F235" s="80">
        <v>148.63999999999999</v>
      </c>
      <c r="G235" s="21">
        <f t="shared" si="5"/>
        <v>7580.64</v>
      </c>
      <c r="H235" s="7"/>
    </row>
    <row r="236" spans="1:8" s="6" customFormat="1" ht="30">
      <c r="A236" s="108" t="s">
        <v>399</v>
      </c>
      <c r="B236" s="73" t="s">
        <v>444</v>
      </c>
      <c r="C236" s="266" t="s">
        <v>916</v>
      </c>
      <c r="D236" s="76" t="s">
        <v>27</v>
      </c>
      <c r="E236" s="172">
        <v>246</v>
      </c>
      <c r="F236" s="80">
        <v>1391.52</v>
      </c>
      <c r="G236" s="21">
        <f t="shared" si="5"/>
        <v>342313.92</v>
      </c>
      <c r="H236" s="7"/>
    </row>
    <row r="237" spans="1:8" s="6" customFormat="1" ht="30">
      <c r="A237" s="108" t="s">
        <v>399</v>
      </c>
      <c r="B237" s="73" t="s">
        <v>445</v>
      </c>
      <c r="C237" s="266" t="s">
        <v>917</v>
      </c>
      <c r="D237" s="76" t="s">
        <v>27</v>
      </c>
      <c r="E237" s="172">
        <v>26</v>
      </c>
      <c r="F237" s="80">
        <v>798.73</v>
      </c>
      <c r="G237" s="21">
        <f t="shared" si="5"/>
        <v>20766.98</v>
      </c>
      <c r="H237" s="7"/>
    </row>
    <row r="238" spans="1:8" s="6" customFormat="1" ht="30">
      <c r="A238" s="108" t="s">
        <v>399</v>
      </c>
      <c r="B238" s="73" t="s">
        <v>446</v>
      </c>
      <c r="C238" s="72" t="s">
        <v>447</v>
      </c>
      <c r="D238" s="76" t="s">
        <v>52</v>
      </c>
      <c r="E238" s="77">
        <v>478</v>
      </c>
      <c r="F238" s="80">
        <v>87.62</v>
      </c>
      <c r="G238" s="21">
        <f t="shared" si="5"/>
        <v>41882.36</v>
      </c>
      <c r="H238" s="7"/>
    </row>
    <row r="239" spans="1:8" s="6" customFormat="1" ht="45">
      <c r="A239" s="108" t="s">
        <v>399</v>
      </c>
      <c r="B239" s="73" t="s">
        <v>448</v>
      </c>
      <c r="C239" s="72" t="s">
        <v>449</v>
      </c>
      <c r="D239" s="76" t="s">
        <v>49</v>
      </c>
      <c r="E239" s="172">
        <v>34</v>
      </c>
      <c r="F239" s="80">
        <v>185.52</v>
      </c>
      <c r="G239" s="21">
        <f t="shared" si="5"/>
        <v>6307.68</v>
      </c>
      <c r="H239" s="7"/>
    </row>
    <row r="240" spans="1:8" s="6" customFormat="1" ht="45">
      <c r="A240" s="108" t="s">
        <v>399</v>
      </c>
      <c r="B240" s="73" t="s">
        <v>450</v>
      </c>
      <c r="C240" s="72" t="s">
        <v>451</v>
      </c>
      <c r="D240" s="76" t="s">
        <v>49</v>
      </c>
      <c r="E240" s="172">
        <v>51</v>
      </c>
      <c r="F240" s="80">
        <v>185.52</v>
      </c>
      <c r="G240" s="21">
        <f t="shared" si="5"/>
        <v>9461.52</v>
      </c>
      <c r="H240" s="7"/>
    </row>
    <row r="241" spans="1:9" s="6" customFormat="1" ht="30">
      <c r="A241" s="108" t="s">
        <v>399</v>
      </c>
      <c r="B241" s="73" t="s">
        <v>452</v>
      </c>
      <c r="C241" s="266" t="s">
        <v>911</v>
      </c>
      <c r="D241" s="76" t="s">
        <v>27</v>
      </c>
      <c r="E241" s="201">
        <v>15</v>
      </c>
      <c r="F241" s="80">
        <v>13465.53</v>
      </c>
      <c r="G241" s="21">
        <f t="shared" si="5"/>
        <v>201982.95</v>
      </c>
      <c r="H241" s="7"/>
    </row>
    <row r="242" spans="1:9" s="6" customFormat="1" ht="30">
      <c r="A242" s="200" t="s">
        <v>399</v>
      </c>
      <c r="B242" s="197" t="s">
        <v>855</v>
      </c>
      <c r="C242" s="189" t="s">
        <v>858</v>
      </c>
      <c r="D242" s="198" t="s">
        <v>52</v>
      </c>
      <c r="E242" s="265">
        <v>396</v>
      </c>
      <c r="F242" s="80">
        <v>59.97</v>
      </c>
      <c r="G242" s="21">
        <f t="shared" si="5"/>
        <v>23748.12</v>
      </c>
      <c r="H242" s="7"/>
    </row>
    <row r="243" spans="1:9" s="6" customFormat="1" ht="30">
      <c r="A243" s="108" t="s">
        <v>399</v>
      </c>
      <c r="B243" s="73" t="s">
        <v>453</v>
      </c>
      <c r="C243" s="189" t="s">
        <v>860</v>
      </c>
      <c r="D243" s="76" t="s">
        <v>27</v>
      </c>
      <c r="E243" s="172">
        <v>19</v>
      </c>
      <c r="F243" s="80">
        <v>14488.02</v>
      </c>
      <c r="G243" s="21">
        <f t="shared" si="5"/>
        <v>275272.38</v>
      </c>
      <c r="H243" s="7"/>
    </row>
    <row r="244" spans="1:9" s="6" customFormat="1" ht="30">
      <c r="A244" s="200" t="s">
        <v>399</v>
      </c>
      <c r="B244" s="197" t="s">
        <v>856</v>
      </c>
      <c r="C244" s="189" t="s">
        <v>858</v>
      </c>
      <c r="D244" s="198" t="s">
        <v>52</v>
      </c>
      <c r="E244" s="201">
        <v>653</v>
      </c>
      <c r="F244" s="80">
        <v>63.25</v>
      </c>
      <c r="G244" s="21">
        <f t="shared" si="5"/>
        <v>41302.25</v>
      </c>
      <c r="H244" s="7"/>
    </row>
    <row r="245" spans="1:9" s="6" customFormat="1" ht="30">
      <c r="A245" s="108" t="s">
        <v>399</v>
      </c>
      <c r="B245" s="73" t="s">
        <v>454</v>
      </c>
      <c r="C245" s="189" t="s">
        <v>859</v>
      </c>
      <c r="D245" s="76" t="s">
        <v>27</v>
      </c>
      <c r="E245" s="172">
        <v>3</v>
      </c>
      <c r="F245" s="80">
        <v>18342.310000000001</v>
      </c>
      <c r="G245" s="21">
        <f t="shared" si="5"/>
        <v>55026.93</v>
      </c>
      <c r="H245" s="7"/>
    </row>
    <row r="246" spans="1:9" s="6" customFormat="1" ht="30">
      <c r="A246" s="200" t="s">
        <v>399</v>
      </c>
      <c r="B246" s="197" t="s">
        <v>857</v>
      </c>
      <c r="C246" s="189" t="s">
        <v>858</v>
      </c>
      <c r="D246" s="198" t="s">
        <v>52</v>
      </c>
      <c r="E246" s="201">
        <v>153</v>
      </c>
      <c r="F246" s="80">
        <v>14.92</v>
      </c>
      <c r="G246" s="21">
        <f t="shared" si="5"/>
        <v>2282.7600000000002</v>
      </c>
      <c r="H246" s="7"/>
    </row>
    <row r="247" spans="1:9" s="6" customFormat="1" ht="30.75" thickBot="1">
      <c r="A247" s="108" t="s">
        <v>399</v>
      </c>
      <c r="B247" s="73" t="s">
        <v>455</v>
      </c>
      <c r="C247" s="72" t="s">
        <v>456</v>
      </c>
      <c r="D247" s="76" t="s">
        <v>27</v>
      </c>
      <c r="E247" s="172">
        <v>8</v>
      </c>
      <c r="F247" s="80">
        <v>3767.52</v>
      </c>
      <c r="G247" s="21">
        <f t="shared" si="5"/>
        <v>30140.16</v>
      </c>
      <c r="H247" s="7"/>
    </row>
    <row r="248" spans="1:9" s="6" customFormat="1" ht="30.75" thickBot="1">
      <c r="A248" s="92" t="s">
        <v>399</v>
      </c>
      <c r="B248" s="94" t="s">
        <v>457</v>
      </c>
      <c r="C248" s="84" t="s">
        <v>458</v>
      </c>
      <c r="D248" s="85" t="s">
        <v>27</v>
      </c>
      <c r="E248" s="173">
        <v>8</v>
      </c>
      <c r="F248" s="33">
        <v>593.14</v>
      </c>
      <c r="G248" s="26">
        <f t="shared" si="5"/>
        <v>4745.12</v>
      </c>
      <c r="H248" s="42" t="s">
        <v>459</v>
      </c>
      <c r="I248" s="43">
        <f>ROUND(SUM(G207:G248),2)</f>
        <v>3182590.61</v>
      </c>
    </row>
    <row r="249" spans="1:9" ht="44.25" customHeight="1" thickBot="1">
      <c r="A249" s="46"/>
      <c r="B249" s="46"/>
      <c r="C249" s="46"/>
      <c r="D249" s="45"/>
      <c r="E249" s="58"/>
      <c r="F249" s="110" t="s">
        <v>460</v>
      </c>
      <c r="G249" s="111">
        <f>SUM(G6:G248)</f>
        <v>24817460.930000011</v>
      </c>
      <c r="H249" s="34"/>
      <c r="I249" s="44"/>
    </row>
    <row r="250" spans="1:9" ht="20.25" customHeight="1">
      <c r="A250" s="49"/>
      <c r="B250" s="49"/>
      <c r="C250" s="48"/>
      <c r="D250" s="48"/>
      <c r="E250" s="59"/>
      <c r="F250" s="48"/>
      <c r="G250" s="47"/>
    </row>
  </sheetData>
  <mergeCells count="7">
    <mergeCell ref="H134:H146"/>
    <mergeCell ref="A1:G1"/>
    <mergeCell ref="A3:G3"/>
    <mergeCell ref="A4:G4"/>
    <mergeCell ref="H124:H132"/>
    <mergeCell ref="H115:H122"/>
    <mergeCell ref="H81:H113"/>
  </mergeCells>
  <phoneticPr fontId="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05969-2236-4131-B5B2-BF8FE4691BDC}">
  <dimension ref="A1:J81"/>
  <sheetViews>
    <sheetView topLeftCell="D73" zoomScale="85" zoomScaleNormal="85" workbookViewId="0">
      <selection activeCell="F61" sqref="F61:F79"/>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10" ht="40.15" customHeight="1">
      <c r="A1" s="282" t="s">
        <v>2</v>
      </c>
      <c r="B1" s="282"/>
      <c r="C1" s="282"/>
      <c r="D1" s="282"/>
      <c r="E1" s="282"/>
      <c r="F1" s="282"/>
      <c r="G1" s="282"/>
    </row>
    <row r="2" spans="1:10" ht="21.75" customHeight="1" thickBot="1">
      <c r="A2" s="1"/>
      <c r="B2" s="1"/>
      <c r="C2" s="1"/>
      <c r="D2" s="1"/>
      <c r="E2" s="52"/>
      <c r="F2" s="1"/>
      <c r="G2" s="1"/>
    </row>
    <row r="3" spans="1:10" ht="21.75" customHeight="1">
      <c r="A3" s="283" t="s">
        <v>3</v>
      </c>
      <c r="B3" s="283"/>
      <c r="C3" s="283"/>
      <c r="D3" s="283"/>
      <c r="E3" s="283"/>
      <c r="F3" s="283"/>
      <c r="G3" s="284"/>
    </row>
    <row r="4" spans="1:10" ht="21.75" customHeight="1">
      <c r="A4" s="285" t="s">
        <v>461</v>
      </c>
      <c r="B4" s="285"/>
      <c r="C4" s="285"/>
      <c r="D4" s="285"/>
      <c r="E4" s="285"/>
      <c r="F4" s="285"/>
      <c r="G4" s="286"/>
    </row>
    <row r="5" spans="1:10" ht="43.5" thickBot="1">
      <c r="A5" s="29" t="s">
        <v>5</v>
      </c>
      <c r="B5" s="29" t="s">
        <v>6</v>
      </c>
      <c r="C5" s="29" t="s">
        <v>7</v>
      </c>
      <c r="D5" s="29" t="s">
        <v>8</v>
      </c>
      <c r="E5" s="53" t="s">
        <v>9</v>
      </c>
      <c r="F5" s="30" t="s">
        <v>10</v>
      </c>
      <c r="G5" s="31" t="s">
        <v>11</v>
      </c>
    </row>
    <row r="6" spans="1:10">
      <c r="A6" s="16" t="s">
        <v>12</v>
      </c>
      <c r="B6" s="16" t="s">
        <v>13</v>
      </c>
      <c r="C6" s="17" t="s">
        <v>14</v>
      </c>
      <c r="D6" s="18" t="s">
        <v>15</v>
      </c>
      <c r="E6" s="150">
        <v>7.1999999999999995E-2</v>
      </c>
      <c r="F6" s="19">
        <v>430.28</v>
      </c>
      <c r="G6" s="20">
        <f t="shared" ref="G6:G62" si="0">ROUND((E6*F6),2)</f>
        <v>30.98</v>
      </c>
    </row>
    <row r="7" spans="1:10" ht="30">
      <c r="A7" s="14" t="s">
        <v>12</v>
      </c>
      <c r="B7" s="14" t="s">
        <v>16</v>
      </c>
      <c r="C7" s="187" t="s">
        <v>821</v>
      </c>
      <c r="D7" s="13" t="s">
        <v>18</v>
      </c>
      <c r="E7" s="55">
        <v>187</v>
      </c>
      <c r="F7" s="3">
        <v>18.53</v>
      </c>
      <c r="G7" s="21">
        <f t="shared" si="0"/>
        <v>3465.11</v>
      </c>
    </row>
    <row r="8" spans="1:10" ht="45">
      <c r="A8" s="14" t="s">
        <v>12</v>
      </c>
      <c r="B8" s="14" t="s">
        <v>19</v>
      </c>
      <c r="C8" s="140" t="s">
        <v>22</v>
      </c>
      <c r="D8" s="13" t="s">
        <v>18</v>
      </c>
      <c r="E8" s="55">
        <v>187</v>
      </c>
      <c r="F8" s="3">
        <v>-5.99</v>
      </c>
      <c r="G8" s="21">
        <f t="shared" si="0"/>
        <v>-1120.1300000000001</v>
      </c>
      <c r="H8" s="147"/>
    </row>
    <row r="9" spans="1:10" ht="30">
      <c r="A9" s="14" t="s">
        <v>12</v>
      </c>
      <c r="B9" s="14" t="s">
        <v>21</v>
      </c>
      <c r="C9" s="2" t="s">
        <v>31</v>
      </c>
      <c r="D9" s="13" t="s">
        <v>27</v>
      </c>
      <c r="E9" s="157">
        <v>1</v>
      </c>
      <c r="F9" s="3">
        <v>9.6999999999999993</v>
      </c>
      <c r="G9" s="21">
        <f t="shared" si="0"/>
        <v>9.6999999999999993</v>
      </c>
    </row>
    <row r="10" spans="1:10">
      <c r="A10" s="14" t="s">
        <v>12</v>
      </c>
      <c r="B10" s="14" t="s">
        <v>23</v>
      </c>
      <c r="C10" s="2" t="s">
        <v>33</v>
      </c>
      <c r="D10" s="13" t="s">
        <v>27</v>
      </c>
      <c r="E10" s="157">
        <v>1</v>
      </c>
      <c r="F10" s="3">
        <v>60.65</v>
      </c>
      <c r="G10" s="21">
        <f t="shared" si="0"/>
        <v>60.65</v>
      </c>
    </row>
    <row r="11" spans="1:10" ht="30.75" thickBot="1">
      <c r="A11" s="14" t="s">
        <v>12</v>
      </c>
      <c r="B11" s="14" t="s">
        <v>25</v>
      </c>
      <c r="C11" s="2" t="s">
        <v>169</v>
      </c>
      <c r="D11" s="13" t="s">
        <v>27</v>
      </c>
      <c r="E11" s="157">
        <v>4</v>
      </c>
      <c r="F11" s="3">
        <v>2.87</v>
      </c>
      <c r="G11" s="21">
        <f t="shared" si="0"/>
        <v>11.48</v>
      </c>
      <c r="H11" s="148"/>
    </row>
    <row r="12" spans="1:10" ht="30.75" thickBot="1">
      <c r="A12" s="14" t="s">
        <v>12</v>
      </c>
      <c r="B12" s="14" t="s">
        <v>28</v>
      </c>
      <c r="C12" s="2" t="s">
        <v>44</v>
      </c>
      <c r="D12" s="13" t="s">
        <v>18</v>
      </c>
      <c r="E12" s="55">
        <v>0.01</v>
      </c>
      <c r="F12" s="3">
        <v>68</v>
      </c>
      <c r="G12" s="21">
        <f t="shared" si="0"/>
        <v>0.68</v>
      </c>
      <c r="H12" s="42" t="s">
        <v>56</v>
      </c>
      <c r="I12" s="43">
        <f>ROUND(SUM(G6:G12),2)</f>
        <v>2458.4699999999998</v>
      </c>
      <c r="J12" s="148"/>
    </row>
    <row r="13" spans="1:10" s="6" customFormat="1" ht="30">
      <c r="A13" s="16" t="s">
        <v>57</v>
      </c>
      <c r="B13" s="16" t="s">
        <v>58</v>
      </c>
      <c r="C13" s="17" t="s">
        <v>59</v>
      </c>
      <c r="D13" s="18" t="s">
        <v>60</v>
      </c>
      <c r="E13" s="54">
        <v>257</v>
      </c>
      <c r="F13" s="27">
        <v>5.51</v>
      </c>
      <c r="G13" s="20">
        <f t="shared" si="0"/>
        <v>1416.07</v>
      </c>
      <c r="H13" s="7"/>
    </row>
    <row r="14" spans="1:10" s="6" customFormat="1" ht="30">
      <c r="A14" s="14" t="s">
        <v>57</v>
      </c>
      <c r="B14" s="70" t="s">
        <v>61</v>
      </c>
      <c r="C14" s="72" t="s">
        <v>462</v>
      </c>
      <c r="D14" s="76" t="s">
        <v>60</v>
      </c>
      <c r="E14" s="77">
        <v>203</v>
      </c>
      <c r="F14" s="78">
        <v>7.27</v>
      </c>
      <c r="G14" s="21">
        <f t="shared" si="0"/>
        <v>1475.81</v>
      </c>
      <c r="H14" s="7"/>
    </row>
    <row r="15" spans="1:10" s="6" customFormat="1" ht="30">
      <c r="A15" s="14" t="s">
        <v>57</v>
      </c>
      <c r="B15" s="14" t="s">
        <v>63</v>
      </c>
      <c r="C15" s="72" t="s">
        <v>463</v>
      </c>
      <c r="D15" s="76" t="s">
        <v>60</v>
      </c>
      <c r="E15" s="77">
        <v>672</v>
      </c>
      <c r="F15" s="78">
        <v>6.36</v>
      </c>
      <c r="G15" s="21">
        <f t="shared" si="0"/>
        <v>4273.92</v>
      </c>
      <c r="H15" s="7"/>
    </row>
    <row r="16" spans="1:10" s="6" customFormat="1">
      <c r="A16" s="14" t="s">
        <v>57</v>
      </c>
      <c r="B16" s="14" t="s">
        <v>65</v>
      </c>
      <c r="C16" s="189" t="s">
        <v>841</v>
      </c>
      <c r="D16" s="76" t="s">
        <v>52</v>
      </c>
      <c r="E16" s="77">
        <v>921</v>
      </c>
      <c r="F16" s="78">
        <v>0.74</v>
      </c>
      <c r="G16" s="21">
        <f t="shared" si="0"/>
        <v>681.54</v>
      </c>
      <c r="H16" s="7"/>
    </row>
    <row r="17" spans="1:9" s="6" customFormat="1" ht="30">
      <c r="A17" s="14" t="s">
        <v>57</v>
      </c>
      <c r="B17" s="14" t="s">
        <v>67</v>
      </c>
      <c r="C17" s="266" t="s">
        <v>912</v>
      </c>
      <c r="D17" s="76" t="s">
        <v>60</v>
      </c>
      <c r="E17" s="77">
        <v>436</v>
      </c>
      <c r="F17" s="78">
        <v>12.06</v>
      </c>
      <c r="G17" s="21">
        <f t="shared" si="0"/>
        <v>5258.16</v>
      </c>
      <c r="H17" s="7"/>
    </row>
    <row r="18" spans="1:9" s="6" customFormat="1">
      <c r="A18" s="14" t="s">
        <v>57</v>
      </c>
      <c r="B18" s="14" t="s">
        <v>69</v>
      </c>
      <c r="C18" s="72" t="s">
        <v>72</v>
      </c>
      <c r="D18" s="76" t="s">
        <v>52</v>
      </c>
      <c r="E18" s="77">
        <v>921</v>
      </c>
      <c r="F18" s="78">
        <v>1.3</v>
      </c>
      <c r="G18" s="21">
        <f t="shared" si="0"/>
        <v>1197.3</v>
      </c>
      <c r="H18" s="7"/>
    </row>
    <row r="19" spans="1:9" s="6" customFormat="1" ht="30">
      <c r="A19" s="14" t="s">
        <v>57</v>
      </c>
      <c r="B19" s="14" t="s">
        <v>70</v>
      </c>
      <c r="C19" s="189" t="s">
        <v>894</v>
      </c>
      <c r="D19" s="76" t="s">
        <v>60</v>
      </c>
      <c r="E19" s="77">
        <v>277.39999999999998</v>
      </c>
      <c r="F19" s="78">
        <v>8.17</v>
      </c>
      <c r="G19" s="21">
        <f t="shared" si="0"/>
        <v>2266.36</v>
      </c>
      <c r="H19" s="7"/>
    </row>
    <row r="20" spans="1:9" s="6" customFormat="1">
      <c r="A20" s="14" t="s">
        <v>57</v>
      </c>
      <c r="B20" s="14" t="s">
        <v>73</v>
      </c>
      <c r="C20" s="72" t="s">
        <v>76</v>
      </c>
      <c r="D20" s="76" t="s">
        <v>52</v>
      </c>
      <c r="E20" s="77">
        <v>445.5</v>
      </c>
      <c r="F20" s="78">
        <v>0.79</v>
      </c>
      <c r="G20" s="21">
        <f t="shared" si="0"/>
        <v>351.95</v>
      </c>
      <c r="H20" s="7"/>
    </row>
    <row r="21" spans="1:9" s="6" customFormat="1" ht="15.75" thickBot="1">
      <c r="A21" s="14" t="s">
        <v>57</v>
      </c>
      <c r="B21" s="14" t="s">
        <v>74</v>
      </c>
      <c r="C21" s="72" t="s">
        <v>78</v>
      </c>
      <c r="D21" s="76" t="s">
        <v>52</v>
      </c>
      <c r="E21" s="77">
        <v>49.5</v>
      </c>
      <c r="F21" s="78">
        <v>1.35</v>
      </c>
      <c r="G21" s="21">
        <f t="shared" si="0"/>
        <v>66.83</v>
      </c>
      <c r="H21" s="7"/>
    </row>
    <row r="22" spans="1:9" s="6" customFormat="1" ht="28.15" customHeight="1" thickBot="1">
      <c r="A22" s="70" t="s">
        <v>57</v>
      </c>
      <c r="B22" s="14" t="s">
        <v>75</v>
      </c>
      <c r="C22" s="75" t="s">
        <v>80</v>
      </c>
      <c r="D22" s="61" t="s">
        <v>52</v>
      </c>
      <c r="E22" s="81">
        <v>545</v>
      </c>
      <c r="F22" s="103">
        <v>2.2400000000000002</v>
      </c>
      <c r="G22" s="82">
        <f t="shared" si="0"/>
        <v>1220.8</v>
      </c>
      <c r="H22" s="42" t="s">
        <v>81</v>
      </c>
      <c r="I22" s="43">
        <f>ROUND(SUM(G13:G22),2)</f>
        <v>18208.740000000002</v>
      </c>
    </row>
    <row r="23" spans="1:9" s="6" customFormat="1" ht="29.25" thickBot="1">
      <c r="A23" s="91" t="s">
        <v>82</v>
      </c>
      <c r="B23" s="37" t="s">
        <v>83</v>
      </c>
      <c r="C23" s="38" t="s">
        <v>84</v>
      </c>
      <c r="D23" s="39" t="s">
        <v>60</v>
      </c>
      <c r="E23" s="57">
        <v>5</v>
      </c>
      <c r="F23" s="40">
        <v>69.900000000000006</v>
      </c>
      <c r="G23" s="41">
        <f t="shared" si="0"/>
        <v>349.5</v>
      </c>
      <c r="H23" s="42" t="s">
        <v>85</v>
      </c>
      <c r="I23" s="43">
        <f>ROUND(SUM(G23:G23),2)</f>
        <v>349.5</v>
      </c>
    </row>
    <row r="24" spans="1:9" s="6" customFormat="1" ht="45" customHeight="1">
      <c r="A24" s="14" t="s">
        <v>880</v>
      </c>
      <c r="B24" s="16" t="s">
        <v>87</v>
      </c>
      <c r="C24" s="17" t="s">
        <v>88</v>
      </c>
      <c r="D24" s="158"/>
      <c r="E24" s="159"/>
      <c r="F24" s="160"/>
      <c r="G24" s="161"/>
      <c r="H24" s="277" t="s">
        <v>464</v>
      </c>
    </row>
    <row r="25" spans="1:9" s="6" customFormat="1" ht="30">
      <c r="A25" s="14" t="s">
        <v>880</v>
      </c>
      <c r="B25" s="14" t="s">
        <v>90</v>
      </c>
      <c r="C25" s="174" t="s">
        <v>465</v>
      </c>
      <c r="D25" s="76" t="s">
        <v>60</v>
      </c>
      <c r="E25" s="77">
        <v>611</v>
      </c>
      <c r="F25" s="80">
        <v>17.989999999999998</v>
      </c>
      <c r="G25" s="21">
        <f t="shared" si="0"/>
        <v>10991.89</v>
      </c>
      <c r="H25" s="278"/>
    </row>
    <row r="26" spans="1:9" s="6" customFormat="1" ht="30">
      <c r="A26" s="14" t="s">
        <v>880</v>
      </c>
      <c r="B26" s="73" t="s">
        <v>92</v>
      </c>
      <c r="C26" s="72" t="s">
        <v>93</v>
      </c>
      <c r="D26" s="76" t="s">
        <v>60</v>
      </c>
      <c r="E26" s="77">
        <v>611</v>
      </c>
      <c r="F26" s="80"/>
      <c r="G26" s="21">
        <f t="shared" si="0"/>
        <v>0</v>
      </c>
      <c r="H26" s="278"/>
    </row>
    <row r="27" spans="1:9" s="6" customFormat="1" ht="30">
      <c r="A27" s="14" t="s">
        <v>880</v>
      </c>
      <c r="B27" s="73" t="s">
        <v>94</v>
      </c>
      <c r="C27" s="72" t="s">
        <v>95</v>
      </c>
      <c r="D27" s="162"/>
      <c r="E27" s="163"/>
      <c r="F27" s="164"/>
      <c r="G27" s="165"/>
      <c r="H27" s="278"/>
    </row>
    <row r="28" spans="1:9" s="6" customFormat="1" ht="30">
      <c r="A28" s="14" t="s">
        <v>880</v>
      </c>
      <c r="B28" s="73" t="s">
        <v>96</v>
      </c>
      <c r="C28" s="72" t="s">
        <v>466</v>
      </c>
      <c r="D28" s="76" t="s">
        <v>52</v>
      </c>
      <c r="E28" s="77">
        <v>540</v>
      </c>
      <c r="F28" s="80"/>
      <c r="G28" s="21">
        <f t="shared" si="0"/>
        <v>0</v>
      </c>
      <c r="H28" s="278"/>
    </row>
    <row r="29" spans="1:9" s="6" customFormat="1" ht="39" customHeight="1">
      <c r="A29" s="14" t="s">
        <v>880</v>
      </c>
      <c r="B29" s="73" t="s">
        <v>98</v>
      </c>
      <c r="C29" s="72" t="s">
        <v>99</v>
      </c>
      <c r="D29" s="76" t="s">
        <v>52</v>
      </c>
      <c r="E29" s="77">
        <v>540</v>
      </c>
      <c r="F29" s="80">
        <v>12.89</v>
      </c>
      <c r="G29" s="21">
        <f t="shared" si="0"/>
        <v>6960.6</v>
      </c>
      <c r="H29" s="278"/>
    </row>
    <row r="30" spans="1:9" s="6" customFormat="1" ht="30">
      <c r="A30" s="14" t="s">
        <v>880</v>
      </c>
      <c r="B30" s="73" t="s">
        <v>100</v>
      </c>
      <c r="C30" s="189" t="s">
        <v>101</v>
      </c>
      <c r="D30" s="76" t="s">
        <v>52</v>
      </c>
      <c r="E30" s="77">
        <v>496</v>
      </c>
      <c r="F30" s="80">
        <v>17.579999999999998</v>
      </c>
      <c r="G30" s="21">
        <f t="shared" si="0"/>
        <v>8719.68</v>
      </c>
      <c r="H30" s="278"/>
    </row>
    <row r="31" spans="1:9" s="6" customFormat="1" ht="30">
      <c r="A31" s="14" t="s">
        <v>880</v>
      </c>
      <c r="B31" s="73" t="s">
        <v>102</v>
      </c>
      <c r="C31" s="72" t="s">
        <v>103</v>
      </c>
      <c r="D31" s="76" t="s">
        <v>52</v>
      </c>
      <c r="E31" s="77">
        <v>496</v>
      </c>
      <c r="F31" s="80">
        <v>0.26</v>
      </c>
      <c r="G31" s="21">
        <f t="shared" si="0"/>
        <v>128.96</v>
      </c>
      <c r="H31" s="278"/>
    </row>
    <row r="32" spans="1:9" s="6" customFormat="1" ht="45.6" customHeight="1">
      <c r="A32" s="14" t="s">
        <v>880</v>
      </c>
      <c r="B32" s="73" t="s">
        <v>104</v>
      </c>
      <c r="C32" s="72" t="s">
        <v>105</v>
      </c>
      <c r="D32" s="76" t="s">
        <v>52</v>
      </c>
      <c r="E32" s="77">
        <v>492</v>
      </c>
      <c r="F32" s="80">
        <v>16.37</v>
      </c>
      <c r="G32" s="21">
        <f t="shared" si="0"/>
        <v>8054.04</v>
      </c>
      <c r="H32" s="278"/>
    </row>
    <row r="33" spans="1:9" s="6" customFormat="1" ht="46.9" customHeight="1">
      <c r="A33" s="14" t="s">
        <v>880</v>
      </c>
      <c r="B33" s="73" t="s">
        <v>106</v>
      </c>
      <c r="C33" s="72" t="s">
        <v>107</v>
      </c>
      <c r="D33" s="76" t="s">
        <v>52</v>
      </c>
      <c r="E33" s="77">
        <v>492</v>
      </c>
      <c r="F33" s="80">
        <v>0.32</v>
      </c>
      <c r="G33" s="21">
        <f t="shared" si="0"/>
        <v>157.44</v>
      </c>
      <c r="H33" s="278"/>
    </row>
    <row r="34" spans="1:9" s="6" customFormat="1" ht="30">
      <c r="A34" s="14" t="s">
        <v>880</v>
      </c>
      <c r="B34" s="73" t="s">
        <v>108</v>
      </c>
      <c r="C34" s="72" t="s">
        <v>109</v>
      </c>
      <c r="D34" s="76" t="s">
        <v>52</v>
      </c>
      <c r="E34" s="77">
        <v>489</v>
      </c>
      <c r="F34" s="80">
        <v>11.94</v>
      </c>
      <c r="G34" s="21">
        <f t="shared" si="0"/>
        <v>5838.66</v>
      </c>
      <c r="H34" s="278"/>
    </row>
    <row r="35" spans="1:9" s="6" customFormat="1" ht="50.25" customHeight="1">
      <c r="A35" s="14" t="s">
        <v>880</v>
      </c>
      <c r="B35" s="73" t="s">
        <v>110</v>
      </c>
      <c r="C35" s="2" t="s">
        <v>111</v>
      </c>
      <c r="D35" s="13" t="s">
        <v>52</v>
      </c>
      <c r="E35" s="55">
        <v>489</v>
      </c>
      <c r="F35" s="12">
        <v>0.28000000000000003</v>
      </c>
      <c r="G35" s="82">
        <f t="shared" si="0"/>
        <v>136.91999999999999</v>
      </c>
      <c r="H35" s="278"/>
      <c r="I35" s="44"/>
    </row>
    <row r="36" spans="1:9" s="6" customFormat="1" ht="43.5" customHeight="1" thickBot="1">
      <c r="A36" s="190" t="s">
        <v>880</v>
      </c>
      <c r="B36" s="197" t="s">
        <v>529</v>
      </c>
      <c r="C36" s="189" t="s">
        <v>295</v>
      </c>
      <c r="D36" s="198" t="s">
        <v>40</v>
      </c>
      <c r="E36" s="195">
        <v>7</v>
      </c>
      <c r="F36" s="90">
        <v>1.98</v>
      </c>
      <c r="G36" s="26">
        <f t="shared" si="0"/>
        <v>13.86</v>
      </c>
      <c r="H36" s="278"/>
    </row>
    <row r="37" spans="1:9" s="6" customFormat="1" ht="43.5" customHeight="1">
      <c r="A37" s="16" t="s">
        <v>879</v>
      </c>
      <c r="B37" s="16" t="s">
        <v>87</v>
      </c>
      <c r="C37" s="17" t="s">
        <v>113</v>
      </c>
      <c r="D37" s="158"/>
      <c r="E37" s="159"/>
      <c r="F37" s="166"/>
      <c r="G37" s="161"/>
      <c r="H37" s="278"/>
    </row>
    <row r="38" spans="1:9" s="6" customFormat="1" ht="43.5" customHeight="1">
      <c r="A38" s="109" t="s">
        <v>879</v>
      </c>
      <c r="B38" s="14" t="s">
        <v>90</v>
      </c>
      <c r="C38" s="2" t="s">
        <v>467</v>
      </c>
      <c r="D38" s="13" t="s">
        <v>60</v>
      </c>
      <c r="E38" s="77">
        <v>520</v>
      </c>
      <c r="F38" s="4"/>
      <c r="G38" s="21">
        <f t="shared" si="0"/>
        <v>0</v>
      </c>
      <c r="H38" s="278"/>
    </row>
    <row r="39" spans="1:9" s="6" customFormat="1" ht="43.5" customHeight="1">
      <c r="A39" s="109" t="s">
        <v>879</v>
      </c>
      <c r="B39" s="73" t="s">
        <v>92</v>
      </c>
      <c r="C39" s="2" t="s">
        <v>468</v>
      </c>
      <c r="D39" s="13" t="s">
        <v>60</v>
      </c>
      <c r="E39" s="77">
        <v>520</v>
      </c>
      <c r="F39" s="4"/>
      <c r="G39" s="21">
        <f t="shared" si="0"/>
        <v>0</v>
      </c>
      <c r="H39" s="278"/>
    </row>
    <row r="40" spans="1:9" s="6" customFormat="1" ht="43.5" customHeight="1">
      <c r="A40" s="109" t="s">
        <v>879</v>
      </c>
      <c r="B40" s="73" t="s">
        <v>94</v>
      </c>
      <c r="C40" s="72" t="s">
        <v>237</v>
      </c>
      <c r="D40" s="162"/>
      <c r="E40" s="163"/>
      <c r="F40" s="167"/>
      <c r="G40" s="165"/>
      <c r="H40" s="278"/>
    </row>
    <row r="41" spans="1:9" s="6" customFormat="1" ht="43.5" customHeight="1">
      <c r="A41" s="109" t="s">
        <v>879</v>
      </c>
      <c r="B41" s="73" t="s">
        <v>96</v>
      </c>
      <c r="C41" s="72" t="s">
        <v>469</v>
      </c>
      <c r="D41" s="76" t="s">
        <v>52</v>
      </c>
      <c r="E41" s="77">
        <v>540</v>
      </c>
      <c r="F41" s="4"/>
      <c r="G41" s="21">
        <f t="shared" si="0"/>
        <v>0</v>
      </c>
      <c r="H41" s="278"/>
    </row>
    <row r="42" spans="1:9" s="6" customFormat="1" ht="43.5" customHeight="1">
      <c r="A42" s="109" t="s">
        <v>879</v>
      </c>
      <c r="B42" s="73" t="s">
        <v>98</v>
      </c>
      <c r="C42" s="72" t="s">
        <v>470</v>
      </c>
      <c r="D42" s="76" t="s">
        <v>52</v>
      </c>
      <c r="E42" s="77">
        <v>540</v>
      </c>
      <c r="F42" s="4"/>
      <c r="G42" s="21">
        <f t="shared" si="0"/>
        <v>0</v>
      </c>
      <c r="H42" s="278"/>
    </row>
    <row r="43" spans="1:9" s="6" customFormat="1" ht="43.5" customHeight="1">
      <c r="A43" s="109" t="s">
        <v>879</v>
      </c>
      <c r="B43" s="73" t="s">
        <v>100</v>
      </c>
      <c r="C43" s="189" t="s">
        <v>101</v>
      </c>
      <c r="D43" s="76" t="s">
        <v>52</v>
      </c>
      <c r="E43" s="77">
        <v>496</v>
      </c>
      <c r="F43" s="4"/>
      <c r="G43" s="21">
        <f t="shared" si="0"/>
        <v>0</v>
      </c>
      <c r="H43" s="278"/>
    </row>
    <row r="44" spans="1:9" s="6" customFormat="1" ht="43.5" customHeight="1">
      <c r="A44" s="109" t="s">
        <v>879</v>
      </c>
      <c r="B44" s="73" t="s">
        <v>102</v>
      </c>
      <c r="C44" s="72" t="s">
        <v>103</v>
      </c>
      <c r="D44" s="76" t="s">
        <v>52</v>
      </c>
      <c r="E44" s="77">
        <v>496</v>
      </c>
      <c r="F44" s="4"/>
      <c r="G44" s="21">
        <f t="shared" si="0"/>
        <v>0</v>
      </c>
      <c r="H44" s="278"/>
    </row>
    <row r="45" spans="1:9" s="6" customFormat="1" ht="51" customHeight="1">
      <c r="A45" s="109" t="s">
        <v>879</v>
      </c>
      <c r="B45" s="73" t="s">
        <v>104</v>
      </c>
      <c r="C45" s="72" t="s">
        <v>105</v>
      </c>
      <c r="D45" s="76" t="s">
        <v>52</v>
      </c>
      <c r="E45" s="77">
        <v>492</v>
      </c>
      <c r="F45" s="4"/>
      <c r="G45" s="21">
        <f t="shared" si="0"/>
        <v>0</v>
      </c>
      <c r="H45" s="278"/>
    </row>
    <row r="46" spans="1:9" s="6" customFormat="1" ht="46.5" customHeight="1">
      <c r="A46" s="109" t="s">
        <v>879</v>
      </c>
      <c r="B46" s="83" t="s">
        <v>106</v>
      </c>
      <c r="C46" s="93" t="s">
        <v>107</v>
      </c>
      <c r="D46" s="88" t="s">
        <v>52</v>
      </c>
      <c r="E46" s="89">
        <v>492</v>
      </c>
      <c r="F46" s="98"/>
      <c r="G46" s="21">
        <f t="shared" si="0"/>
        <v>0</v>
      </c>
      <c r="H46" s="278"/>
    </row>
    <row r="47" spans="1:9" s="6" customFormat="1" ht="46.5" customHeight="1">
      <c r="A47" s="109" t="s">
        <v>879</v>
      </c>
      <c r="B47" s="14" t="s">
        <v>108</v>
      </c>
      <c r="C47" s="2" t="s">
        <v>109</v>
      </c>
      <c r="D47" s="13" t="s">
        <v>52</v>
      </c>
      <c r="E47" s="55">
        <v>489</v>
      </c>
      <c r="F47" s="4"/>
      <c r="G47" s="97">
        <f t="shared" si="0"/>
        <v>0</v>
      </c>
      <c r="H47" s="278"/>
    </row>
    <row r="48" spans="1:9" s="6" customFormat="1" ht="40.15" customHeight="1" thickBot="1">
      <c r="A48" s="109" t="s">
        <v>879</v>
      </c>
      <c r="B48" s="14" t="s">
        <v>110</v>
      </c>
      <c r="C48" s="2" t="s">
        <v>111</v>
      </c>
      <c r="D48" s="13" t="s">
        <v>52</v>
      </c>
      <c r="E48" s="55">
        <v>489</v>
      </c>
      <c r="F48" s="4"/>
      <c r="G48" s="97">
        <f t="shared" ref="G48" si="1">ROUND((E48*F48),2)</f>
        <v>0</v>
      </c>
      <c r="H48" s="279"/>
      <c r="I48" s="223"/>
    </row>
    <row r="49" spans="1:9" s="6" customFormat="1" ht="28.15" customHeight="1" thickBot="1">
      <c r="A49" s="241" t="s">
        <v>879</v>
      </c>
      <c r="B49" s="213" t="s">
        <v>529</v>
      </c>
      <c r="C49" s="192" t="s">
        <v>295</v>
      </c>
      <c r="D49" s="242" t="s">
        <v>40</v>
      </c>
      <c r="E49" s="243">
        <v>7</v>
      </c>
      <c r="F49" s="100"/>
      <c r="G49" s="240">
        <f t="shared" si="0"/>
        <v>0</v>
      </c>
      <c r="H49" s="42" t="s">
        <v>119</v>
      </c>
      <c r="I49" s="43">
        <f>ROUND(SUM(G25:G50),2)</f>
        <v>41002.050000000003</v>
      </c>
    </row>
    <row r="50" spans="1:9" s="6" customFormat="1" ht="22.9" customHeight="1">
      <c r="A50" s="16" t="s">
        <v>120</v>
      </c>
      <c r="B50" s="16" t="s">
        <v>121</v>
      </c>
      <c r="C50" s="17" t="s">
        <v>122</v>
      </c>
      <c r="D50" s="158"/>
      <c r="E50" s="159"/>
      <c r="F50" s="160"/>
      <c r="G50" s="161"/>
      <c r="H50" s="278" t="s">
        <v>471</v>
      </c>
    </row>
    <row r="51" spans="1:9" s="6" customFormat="1" ht="46.15" customHeight="1">
      <c r="A51" s="14" t="s">
        <v>120</v>
      </c>
      <c r="B51" s="14" t="s">
        <v>124</v>
      </c>
      <c r="C51" s="2" t="s">
        <v>472</v>
      </c>
      <c r="D51" s="13" t="s">
        <v>60</v>
      </c>
      <c r="E51" s="55">
        <v>138.1</v>
      </c>
      <c r="F51" s="12">
        <v>14.41</v>
      </c>
      <c r="G51" s="21">
        <f t="shared" si="0"/>
        <v>1990.02</v>
      </c>
      <c r="H51" s="278"/>
    </row>
    <row r="52" spans="1:9" s="6" customFormat="1" ht="30">
      <c r="A52" s="14" t="s">
        <v>120</v>
      </c>
      <c r="B52" s="14" t="s">
        <v>126</v>
      </c>
      <c r="C52" s="2" t="s">
        <v>127</v>
      </c>
      <c r="D52" s="13" t="s">
        <v>60</v>
      </c>
      <c r="E52" s="55">
        <v>138.1</v>
      </c>
      <c r="F52" s="12"/>
      <c r="G52" s="21">
        <f t="shared" si="0"/>
        <v>0</v>
      </c>
      <c r="H52" s="278"/>
    </row>
    <row r="53" spans="1:9" s="6" customFormat="1" ht="15" customHeight="1" thickBot="1">
      <c r="A53" s="14" t="s">
        <v>120</v>
      </c>
      <c r="B53" s="14" t="s">
        <v>128</v>
      </c>
      <c r="C53" s="2" t="s">
        <v>129</v>
      </c>
      <c r="D53" s="13"/>
      <c r="E53" s="55"/>
      <c r="F53" s="12"/>
      <c r="G53" s="21">
        <f t="shared" si="0"/>
        <v>0</v>
      </c>
      <c r="H53" s="279"/>
    </row>
    <row r="54" spans="1:9" s="6" customFormat="1" ht="60.75" thickBot="1">
      <c r="A54" s="14" t="s">
        <v>120</v>
      </c>
      <c r="B54" s="14" t="s">
        <v>130</v>
      </c>
      <c r="C54" s="187" t="s">
        <v>833</v>
      </c>
      <c r="D54" s="61" t="s">
        <v>52</v>
      </c>
      <c r="E54" s="55">
        <v>124</v>
      </c>
      <c r="F54" s="12">
        <v>5.7</v>
      </c>
      <c r="G54" s="21">
        <f t="shared" si="0"/>
        <v>706.8</v>
      </c>
      <c r="H54" s="42" t="s">
        <v>132</v>
      </c>
      <c r="I54" s="43">
        <f>ROUND(SUM(G50:G55),2)</f>
        <v>2696.82</v>
      </c>
    </row>
    <row r="55" spans="1:9" s="6" customFormat="1" ht="46.5" customHeight="1" thickBot="1">
      <c r="A55" s="14" t="s">
        <v>120</v>
      </c>
      <c r="B55" s="22" t="s">
        <v>131</v>
      </c>
      <c r="C55" s="191" t="s">
        <v>831</v>
      </c>
      <c r="D55" s="24" t="s">
        <v>52</v>
      </c>
      <c r="E55" s="55">
        <v>124</v>
      </c>
      <c r="F55" s="12"/>
      <c r="G55" s="26">
        <f t="shared" si="0"/>
        <v>0</v>
      </c>
      <c r="H55" s="277" t="s">
        <v>471</v>
      </c>
    </row>
    <row r="56" spans="1:9" s="6" customFormat="1" ht="45">
      <c r="A56" s="16" t="s">
        <v>473</v>
      </c>
      <c r="B56" s="16" t="s">
        <v>134</v>
      </c>
      <c r="C56" s="17" t="s">
        <v>261</v>
      </c>
      <c r="D56" s="158"/>
      <c r="E56" s="159"/>
      <c r="F56" s="160"/>
      <c r="G56" s="161"/>
      <c r="H56" s="278"/>
    </row>
    <row r="57" spans="1:9" s="6" customFormat="1" ht="45">
      <c r="A57" s="14" t="s">
        <v>473</v>
      </c>
      <c r="B57" s="14" t="s">
        <v>250</v>
      </c>
      <c r="C57" s="2" t="s">
        <v>474</v>
      </c>
      <c r="D57" s="13" t="s">
        <v>60</v>
      </c>
      <c r="E57" s="55">
        <v>6</v>
      </c>
      <c r="F57" s="12">
        <v>24.78</v>
      </c>
      <c r="G57" s="21">
        <f t="shared" si="0"/>
        <v>148.68</v>
      </c>
      <c r="H57" s="278"/>
    </row>
    <row r="58" spans="1:9" s="6" customFormat="1" ht="45">
      <c r="A58" s="14" t="s">
        <v>473</v>
      </c>
      <c r="B58" s="14" t="s">
        <v>252</v>
      </c>
      <c r="C58" s="2" t="s">
        <v>266</v>
      </c>
      <c r="D58" s="13" t="s">
        <v>60</v>
      </c>
      <c r="E58" s="55">
        <v>6</v>
      </c>
      <c r="F58" s="12"/>
      <c r="G58" s="21">
        <f t="shared" si="0"/>
        <v>0</v>
      </c>
      <c r="H58" s="278"/>
    </row>
    <row r="59" spans="1:9" s="6" customFormat="1" ht="45">
      <c r="A59" s="14" t="s">
        <v>473</v>
      </c>
      <c r="B59" s="14" t="s">
        <v>136</v>
      </c>
      <c r="C59" s="2" t="s">
        <v>267</v>
      </c>
      <c r="D59" s="168"/>
      <c r="E59" s="169"/>
      <c r="F59" s="170"/>
      <c r="G59" s="165"/>
      <c r="H59" s="278"/>
    </row>
    <row r="60" spans="1:9" s="6" customFormat="1" ht="45">
      <c r="A60" s="14" t="s">
        <v>473</v>
      </c>
      <c r="B60" s="14" t="s">
        <v>254</v>
      </c>
      <c r="C60" s="2" t="s">
        <v>475</v>
      </c>
      <c r="D60" s="13" t="s">
        <v>52</v>
      </c>
      <c r="E60" s="55">
        <v>3</v>
      </c>
      <c r="F60" s="12"/>
      <c r="G60" s="21">
        <f t="shared" si="0"/>
        <v>0</v>
      </c>
      <c r="H60" s="278"/>
    </row>
    <row r="61" spans="1:9" s="6" customFormat="1" ht="45.75" thickBot="1">
      <c r="A61" s="14" t="s">
        <v>473</v>
      </c>
      <c r="B61" s="14" t="s">
        <v>256</v>
      </c>
      <c r="C61" s="2" t="s">
        <v>271</v>
      </c>
      <c r="D61" s="13" t="s">
        <v>52</v>
      </c>
      <c r="E61" s="55">
        <v>3</v>
      </c>
      <c r="F61" s="12">
        <v>12.84</v>
      </c>
      <c r="G61" s="21">
        <f t="shared" si="0"/>
        <v>38.520000000000003</v>
      </c>
      <c r="H61" s="279"/>
    </row>
    <row r="62" spans="1:9" s="6" customFormat="1" ht="45.75" thickBot="1">
      <c r="A62" s="14" t="s">
        <v>473</v>
      </c>
      <c r="B62" s="14" t="s">
        <v>138</v>
      </c>
      <c r="C62" s="2" t="s">
        <v>280</v>
      </c>
      <c r="D62" s="13" t="s">
        <v>52</v>
      </c>
      <c r="E62" s="55">
        <v>3</v>
      </c>
      <c r="F62" s="12">
        <v>3.41</v>
      </c>
      <c r="G62" s="21">
        <f t="shared" si="0"/>
        <v>10.23</v>
      </c>
      <c r="H62" s="42" t="s">
        <v>153</v>
      </c>
      <c r="I62" s="43">
        <f>ROUND(SUM(G56:G63),2)</f>
        <v>310.2</v>
      </c>
    </row>
    <row r="63" spans="1:9" s="6" customFormat="1" ht="45.75" thickBot="1">
      <c r="A63" s="14" t="s">
        <v>473</v>
      </c>
      <c r="B63" s="14" t="s">
        <v>140</v>
      </c>
      <c r="C63" s="23" t="s">
        <v>286</v>
      </c>
      <c r="D63" s="24" t="s">
        <v>52</v>
      </c>
      <c r="E63" s="56">
        <v>3</v>
      </c>
      <c r="F63" s="33">
        <v>37.590000000000003</v>
      </c>
      <c r="G63" s="26">
        <f t="shared" ref="G63:G79" si="2">ROUND((E63*F63),2)</f>
        <v>112.77</v>
      </c>
      <c r="H63" s="224"/>
    </row>
    <row r="64" spans="1:9" s="6" customFormat="1" ht="15.75" thickBot="1">
      <c r="A64" s="16" t="s">
        <v>476</v>
      </c>
      <c r="B64" s="16" t="s">
        <v>260</v>
      </c>
      <c r="C64" s="17" t="s">
        <v>289</v>
      </c>
      <c r="D64" s="18" t="s">
        <v>40</v>
      </c>
      <c r="E64" s="54">
        <v>8</v>
      </c>
      <c r="F64" s="32">
        <v>37.67</v>
      </c>
      <c r="G64" s="20">
        <f t="shared" si="2"/>
        <v>301.36</v>
      </c>
      <c r="H64" s="225"/>
      <c r="I64" s="221"/>
    </row>
    <row r="65" spans="1:9" s="6" customFormat="1" ht="29.25" thickBot="1">
      <c r="A65" s="109" t="s">
        <v>476</v>
      </c>
      <c r="B65" s="14" t="s">
        <v>155</v>
      </c>
      <c r="C65" s="2" t="s">
        <v>293</v>
      </c>
      <c r="D65" s="55" t="s">
        <v>40</v>
      </c>
      <c r="E65" s="55">
        <v>8</v>
      </c>
      <c r="F65" s="12">
        <v>108.63</v>
      </c>
      <c r="G65" s="21">
        <f t="shared" si="2"/>
        <v>869.04</v>
      </c>
      <c r="H65" s="42" t="s">
        <v>157</v>
      </c>
      <c r="I65" s="43">
        <f>ROUND(SUM(G64:G66),2)</f>
        <v>1186.24</v>
      </c>
    </row>
    <row r="66" spans="1:9" s="6" customFormat="1" ht="15.75" thickBot="1">
      <c r="A66" s="226" t="s">
        <v>476</v>
      </c>
      <c r="B66" s="217" t="s">
        <v>272</v>
      </c>
      <c r="C66" s="227" t="s">
        <v>295</v>
      </c>
      <c r="D66" s="199" t="s">
        <v>40</v>
      </c>
      <c r="E66" s="199">
        <v>8</v>
      </c>
      <c r="F66" s="90">
        <v>1.98</v>
      </c>
      <c r="G66" s="115">
        <f t="shared" si="2"/>
        <v>15.84</v>
      </c>
      <c r="H66" s="7"/>
    </row>
    <row r="67" spans="1:9" s="6" customFormat="1" ht="30">
      <c r="A67" s="105" t="s">
        <v>477</v>
      </c>
      <c r="B67" s="16" t="s">
        <v>288</v>
      </c>
      <c r="C67" s="17" t="s">
        <v>135</v>
      </c>
      <c r="D67" s="18" t="s">
        <v>27</v>
      </c>
      <c r="E67" s="171">
        <v>3</v>
      </c>
      <c r="F67" s="32">
        <v>112.22</v>
      </c>
      <c r="G67" s="20">
        <f t="shared" si="2"/>
        <v>336.66</v>
      </c>
      <c r="H67" s="7"/>
    </row>
    <row r="68" spans="1:9" s="6" customFormat="1" ht="30">
      <c r="A68" s="108" t="s">
        <v>477</v>
      </c>
      <c r="B68" s="73" t="s">
        <v>290</v>
      </c>
      <c r="C68" s="72" t="s">
        <v>137</v>
      </c>
      <c r="D68" s="76" t="s">
        <v>27</v>
      </c>
      <c r="E68" s="172">
        <v>5</v>
      </c>
      <c r="F68" s="80">
        <v>69.81</v>
      </c>
      <c r="G68" s="21">
        <f t="shared" si="2"/>
        <v>349.05</v>
      </c>
      <c r="H68" s="7"/>
    </row>
    <row r="69" spans="1:9" s="6" customFormat="1" ht="30">
      <c r="A69" s="108" t="s">
        <v>477</v>
      </c>
      <c r="B69" s="73" t="s">
        <v>292</v>
      </c>
      <c r="C69" s="72" t="s">
        <v>478</v>
      </c>
      <c r="D69" s="76" t="s">
        <v>27</v>
      </c>
      <c r="E69" s="77">
        <v>1</v>
      </c>
      <c r="F69" s="80">
        <v>224.46</v>
      </c>
      <c r="G69" s="21">
        <f t="shared" si="2"/>
        <v>224.46</v>
      </c>
      <c r="H69" s="7"/>
    </row>
    <row r="70" spans="1:9" s="6" customFormat="1" ht="30">
      <c r="A70" s="108" t="s">
        <v>477</v>
      </c>
      <c r="B70" s="73" t="s">
        <v>294</v>
      </c>
      <c r="C70" s="72" t="s">
        <v>479</v>
      </c>
      <c r="D70" s="76" t="s">
        <v>27</v>
      </c>
      <c r="E70" s="77">
        <v>1</v>
      </c>
      <c r="F70" s="80">
        <v>173.27</v>
      </c>
      <c r="G70" s="21">
        <f t="shared" si="2"/>
        <v>173.27</v>
      </c>
      <c r="H70" s="7"/>
    </row>
    <row r="71" spans="1:9" s="6" customFormat="1" ht="30">
      <c r="A71" s="108" t="s">
        <v>477</v>
      </c>
      <c r="B71" s="73" t="s">
        <v>296</v>
      </c>
      <c r="C71" s="72" t="s">
        <v>143</v>
      </c>
      <c r="D71" s="76" t="s">
        <v>27</v>
      </c>
      <c r="E71" s="77">
        <v>2</v>
      </c>
      <c r="F71" s="80">
        <v>20</v>
      </c>
      <c r="G71" s="21">
        <f t="shared" si="2"/>
        <v>40</v>
      </c>
      <c r="H71" s="7"/>
    </row>
    <row r="72" spans="1:9" s="6" customFormat="1" ht="30">
      <c r="A72" s="108" t="s">
        <v>477</v>
      </c>
      <c r="B72" s="73" t="s">
        <v>480</v>
      </c>
      <c r="C72" s="72" t="s">
        <v>408</v>
      </c>
      <c r="D72" s="76" t="s">
        <v>27</v>
      </c>
      <c r="E72" s="77">
        <v>2</v>
      </c>
      <c r="F72" s="80">
        <v>26.63</v>
      </c>
      <c r="G72" s="21">
        <f t="shared" si="2"/>
        <v>53.26</v>
      </c>
      <c r="H72" s="7"/>
    </row>
    <row r="73" spans="1:9" s="6" customFormat="1" ht="30">
      <c r="A73" s="108" t="s">
        <v>477</v>
      </c>
      <c r="B73" s="73" t="s">
        <v>481</v>
      </c>
      <c r="C73" s="72" t="s">
        <v>410</v>
      </c>
      <c r="D73" s="76" t="s">
        <v>40</v>
      </c>
      <c r="E73" s="77">
        <v>47</v>
      </c>
      <c r="F73" s="80">
        <v>2.37</v>
      </c>
      <c r="G73" s="21">
        <f t="shared" si="2"/>
        <v>111.39</v>
      </c>
      <c r="H73" s="7"/>
    </row>
    <row r="74" spans="1:9" s="6" customFormat="1" ht="30">
      <c r="A74" s="108" t="s">
        <v>477</v>
      </c>
      <c r="B74" s="73" t="s">
        <v>482</v>
      </c>
      <c r="C74" s="72" t="s">
        <v>420</v>
      </c>
      <c r="D74" s="76" t="s">
        <v>40</v>
      </c>
      <c r="E74" s="77">
        <v>30</v>
      </c>
      <c r="F74" s="80">
        <v>1.18</v>
      </c>
      <c r="G74" s="21">
        <f t="shared" si="2"/>
        <v>35.4</v>
      </c>
      <c r="H74" s="7"/>
    </row>
    <row r="75" spans="1:9" s="6" customFormat="1" ht="45">
      <c r="A75" s="108" t="s">
        <v>477</v>
      </c>
      <c r="B75" s="73" t="s">
        <v>483</v>
      </c>
      <c r="C75" s="189" t="s">
        <v>873</v>
      </c>
      <c r="D75" s="76" t="s">
        <v>40</v>
      </c>
      <c r="E75" s="77">
        <v>119</v>
      </c>
      <c r="F75" s="80">
        <v>30.57</v>
      </c>
      <c r="G75" s="21">
        <f t="shared" si="2"/>
        <v>3637.83</v>
      </c>
      <c r="H75" s="7"/>
    </row>
    <row r="76" spans="1:9" s="6" customFormat="1" ht="44.25" customHeight="1" thickBot="1">
      <c r="A76" s="108" t="s">
        <v>477</v>
      </c>
      <c r="B76" s="73" t="s">
        <v>484</v>
      </c>
      <c r="C76" s="72" t="s">
        <v>443</v>
      </c>
      <c r="D76" s="76" t="s">
        <v>27</v>
      </c>
      <c r="E76" s="77">
        <v>2</v>
      </c>
      <c r="F76" s="80">
        <v>148.63</v>
      </c>
      <c r="G76" s="21">
        <f t="shared" si="2"/>
        <v>297.26</v>
      </c>
      <c r="H76" s="7"/>
    </row>
    <row r="77" spans="1:9" s="6" customFormat="1" ht="30.75" thickBot="1">
      <c r="A77" s="108" t="s">
        <v>477</v>
      </c>
      <c r="B77" s="73" t="s">
        <v>485</v>
      </c>
      <c r="C77" s="72" t="s">
        <v>447</v>
      </c>
      <c r="D77" s="76" t="s">
        <v>52</v>
      </c>
      <c r="E77" s="77">
        <v>78</v>
      </c>
      <c r="F77" s="80">
        <v>85.77</v>
      </c>
      <c r="G77" s="21">
        <f t="shared" si="2"/>
        <v>6690.06</v>
      </c>
      <c r="H77" s="42" t="s">
        <v>298</v>
      </c>
      <c r="I77" s="43">
        <f>ROUND(SUM(G67:G79),2)</f>
        <v>12319.71</v>
      </c>
    </row>
    <row r="78" spans="1:9" ht="44.25" customHeight="1">
      <c r="A78" s="108" t="s">
        <v>477</v>
      </c>
      <c r="B78" s="73" t="s">
        <v>486</v>
      </c>
      <c r="C78" s="72" t="s">
        <v>449</v>
      </c>
      <c r="D78" s="76" t="s">
        <v>49</v>
      </c>
      <c r="E78" s="172">
        <v>1</v>
      </c>
      <c r="F78" s="80">
        <v>185.54</v>
      </c>
      <c r="G78" s="21">
        <f t="shared" si="2"/>
        <v>185.54</v>
      </c>
      <c r="H78" s="34"/>
      <c r="I78" s="44"/>
    </row>
    <row r="79" spans="1:9" ht="20.25" customHeight="1" thickBot="1">
      <c r="A79" s="92" t="s">
        <v>477</v>
      </c>
      <c r="B79" s="94" t="s">
        <v>487</v>
      </c>
      <c r="C79" s="23" t="s">
        <v>451</v>
      </c>
      <c r="D79" s="24" t="s">
        <v>49</v>
      </c>
      <c r="E79" s="175">
        <v>1</v>
      </c>
      <c r="F79" s="33">
        <v>185.53</v>
      </c>
      <c r="G79" s="26">
        <f t="shared" si="2"/>
        <v>185.53</v>
      </c>
    </row>
    <row r="80" spans="1:9" ht="43.5" thickBot="1">
      <c r="A80" s="46"/>
      <c r="B80" s="46"/>
      <c r="C80" s="46"/>
      <c r="D80" s="45"/>
      <c r="E80" s="58"/>
      <c r="F80" s="110" t="s">
        <v>488</v>
      </c>
      <c r="G80" s="111">
        <f>SUM(G6:G79)</f>
        <v>78531.73</v>
      </c>
    </row>
    <row r="81" spans="1:7">
      <c r="A81" s="49"/>
      <c r="B81" s="49"/>
      <c r="C81" s="48"/>
      <c r="D81" s="48"/>
      <c r="E81" s="59"/>
      <c r="F81" s="48"/>
      <c r="G81" s="47"/>
    </row>
  </sheetData>
  <mergeCells count="6">
    <mergeCell ref="H55:H61"/>
    <mergeCell ref="A1:G1"/>
    <mergeCell ref="A3:G3"/>
    <mergeCell ref="A4:G4"/>
    <mergeCell ref="H50:H53"/>
    <mergeCell ref="H24:H48"/>
  </mergeCells>
  <phoneticPr fontId="9"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2D262-648B-4CF7-B7B9-2A9FA8D8E6EE}">
  <dimension ref="A1:J63"/>
  <sheetViews>
    <sheetView topLeftCell="C52" zoomScale="85" zoomScaleNormal="85" workbookViewId="0">
      <selection activeCell="F55" sqref="F55:F61"/>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10" ht="40.15" customHeight="1">
      <c r="A1" s="282" t="s">
        <v>2</v>
      </c>
      <c r="B1" s="282"/>
      <c r="C1" s="282"/>
      <c r="D1" s="282"/>
      <c r="E1" s="282"/>
      <c r="F1" s="282"/>
      <c r="G1" s="282"/>
    </row>
    <row r="2" spans="1:10" ht="21.75" customHeight="1" thickBot="1">
      <c r="A2" s="1"/>
      <c r="B2" s="1"/>
      <c r="C2" s="1"/>
      <c r="D2" s="1"/>
      <c r="E2" s="52"/>
      <c r="F2" s="1"/>
      <c r="G2" s="1"/>
    </row>
    <row r="3" spans="1:10" ht="21.75" customHeight="1">
      <c r="A3" s="283" t="s">
        <v>3</v>
      </c>
      <c r="B3" s="283"/>
      <c r="C3" s="283"/>
      <c r="D3" s="283"/>
      <c r="E3" s="283"/>
      <c r="F3" s="283"/>
      <c r="G3" s="284"/>
    </row>
    <row r="4" spans="1:10" ht="21.75" customHeight="1">
      <c r="A4" s="285" t="s">
        <v>489</v>
      </c>
      <c r="B4" s="285"/>
      <c r="C4" s="285"/>
      <c r="D4" s="285"/>
      <c r="E4" s="285"/>
      <c r="F4" s="285"/>
      <c r="G4" s="286"/>
    </row>
    <row r="5" spans="1:10" ht="43.5" thickBot="1">
      <c r="A5" s="29" t="s">
        <v>5</v>
      </c>
      <c r="B5" s="29" t="s">
        <v>6</v>
      </c>
      <c r="C5" s="29" t="s">
        <v>7</v>
      </c>
      <c r="D5" s="29" t="s">
        <v>8</v>
      </c>
      <c r="E5" s="53" t="s">
        <v>9</v>
      </c>
      <c r="F5" s="30" t="s">
        <v>490</v>
      </c>
      <c r="G5" s="31" t="s">
        <v>11</v>
      </c>
    </row>
    <row r="6" spans="1:10">
      <c r="A6" s="16" t="s">
        <v>12</v>
      </c>
      <c r="B6" s="16" t="s">
        <v>13</v>
      </c>
      <c r="C6" s="17" t="s">
        <v>14</v>
      </c>
      <c r="D6" s="18" t="s">
        <v>15</v>
      </c>
      <c r="E6" s="150">
        <v>0.02</v>
      </c>
      <c r="F6" s="19">
        <v>430.5</v>
      </c>
      <c r="G6" s="20">
        <f t="shared" ref="G6:G54" si="0">ROUND((E6*F6),2)</f>
        <v>8.61</v>
      </c>
    </row>
    <row r="7" spans="1:10" ht="30">
      <c r="A7" s="14" t="s">
        <v>12</v>
      </c>
      <c r="B7" s="14" t="s">
        <v>16</v>
      </c>
      <c r="C7" s="187" t="s">
        <v>822</v>
      </c>
      <c r="D7" s="13" t="s">
        <v>18</v>
      </c>
      <c r="E7" s="55">
        <v>63</v>
      </c>
      <c r="F7" s="3">
        <v>18.53</v>
      </c>
      <c r="G7" s="21">
        <f t="shared" si="0"/>
        <v>1167.3900000000001</v>
      </c>
    </row>
    <row r="8" spans="1:10" s="142" customFormat="1" ht="45">
      <c r="A8" s="14" t="s">
        <v>12</v>
      </c>
      <c r="B8" s="14" t="s">
        <v>19</v>
      </c>
      <c r="C8" s="140" t="s">
        <v>22</v>
      </c>
      <c r="D8" s="14" t="s">
        <v>18</v>
      </c>
      <c r="E8" s="145">
        <f>E7</f>
        <v>63</v>
      </c>
      <c r="F8" s="3">
        <v>-5.99</v>
      </c>
      <c r="G8" s="21">
        <f t="shared" si="0"/>
        <v>-377.37</v>
      </c>
      <c r="H8" s="149"/>
    </row>
    <row r="9" spans="1:10" ht="30">
      <c r="A9" s="14" t="s">
        <v>12</v>
      </c>
      <c r="B9" s="14" t="s">
        <v>21</v>
      </c>
      <c r="C9" s="2" t="s">
        <v>31</v>
      </c>
      <c r="D9" s="13" t="s">
        <v>27</v>
      </c>
      <c r="E9" s="157">
        <v>1</v>
      </c>
      <c r="F9" s="3">
        <v>9.6999999999999993</v>
      </c>
      <c r="G9" s="21">
        <f t="shared" si="0"/>
        <v>9.6999999999999993</v>
      </c>
    </row>
    <row r="10" spans="1:10" ht="15.75" thickBot="1">
      <c r="A10" s="14" t="s">
        <v>12</v>
      </c>
      <c r="B10" s="14" t="s">
        <v>23</v>
      </c>
      <c r="C10" s="2" t="s">
        <v>33</v>
      </c>
      <c r="D10" s="13" t="s">
        <v>27</v>
      </c>
      <c r="E10" s="157">
        <v>1</v>
      </c>
      <c r="F10" s="3">
        <v>60.65</v>
      </c>
      <c r="G10" s="21">
        <f t="shared" si="0"/>
        <v>60.65</v>
      </c>
    </row>
    <row r="11" spans="1:10" ht="30.75" thickBot="1">
      <c r="A11" s="14" t="s">
        <v>12</v>
      </c>
      <c r="B11" s="14" t="s">
        <v>28</v>
      </c>
      <c r="C11" s="2" t="s">
        <v>44</v>
      </c>
      <c r="D11" s="13" t="s">
        <v>18</v>
      </c>
      <c r="E11" s="55">
        <v>0.01</v>
      </c>
      <c r="F11" s="3">
        <v>68</v>
      </c>
      <c r="G11" s="21">
        <f t="shared" si="0"/>
        <v>0.68</v>
      </c>
      <c r="H11" s="42" t="s">
        <v>56</v>
      </c>
      <c r="I11" s="43">
        <f>ROUND(SUM(G6:G11),2)</f>
        <v>869.66</v>
      </c>
      <c r="J11" s="148"/>
    </row>
    <row r="12" spans="1:10" s="6" customFormat="1" ht="30">
      <c r="A12" s="16" t="s">
        <v>57</v>
      </c>
      <c r="B12" s="16" t="s">
        <v>58</v>
      </c>
      <c r="C12" s="17" t="s">
        <v>59</v>
      </c>
      <c r="D12" s="18" t="s">
        <v>60</v>
      </c>
      <c r="E12" s="54">
        <v>95</v>
      </c>
      <c r="F12" s="27">
        <v>5.51</v>
      </c>
      <c r="G12" s="20">
        <f t="shared" si="0"/>
        <v>523.45000000000005</v>
      </c>
      <c r="H12" s="7"/>
    </row>
    <row r="13" spans="1:10" s="6" customFormat="1" ht="30">
      <c r="A13" s="14" t="s">
        <v>57</v>
      </c>
      <c r="B13" s="70" t="s">
        <v>61</v>
      </c>
      <c r="C13" s="72" t="s">
        <v>462</v>
      </c>
      <c r="D13" s="76" t="s">
        <v>60</v>
      </c>
      <c r="E13" s="77">
        <v>79</v>
      </c>
      <c r="F13" s="78">
        <v>7.27</v>
      </c>
      <c r="G13" s="21">
        <f t="shared" si="0"/>
        <v>574.33000000000004</v>
      </c>
      <c r="H13" s="7"/>
    </row>
    <row r="14" spans="1:10" s="6" customFormat="1" ht="30">
      <c r="A14" s="14" t="s">
        <v>57</v>
      </c>
      <c r="B14" s="14" t="s">
        <v>63</v>
      </c>
      <c r="C14" s="72" t="s">
        <v>463</v>
      </c>
      <c r="D14" s="76" t="s">
        <v>60</v>
      </c>
      <c r="E14" s="77">
        <v>664</v>
      </c>
      <c r="F14" s="78">
        <v>6.92</v>
      </c>
      <c r="G14" s="21">
        <f t="shared" si="0"/>
        <v>4594.88</v>
      </c>
      <c r="H14" s="7"/>
    </row>
    <row r="15" spans="1:10" s="6" customFormat="1">
      <c r="A15" s="14" t="s">
        <v>57</v>
      </c>
      <c r="B15" s="14" t="s">
        <v>65</v>
      </c>
      <c r="C15" s="189" t="s">
        <v>841</v>
      </c>
      <c r="D15" s="76" t="s">
        <v>52</v>
      </c>
      <c r="E15" s="77">
        <v>746</v>
      </c>
      <c r="F15" s="78">
        <v>0.74</v>
      </c>
      <c r="G15" s="21">
        <f t="shared" si="0"/>
        <v>552.04</v>
      </c>
      <c r="H15" s="7"/>
    </row>
    <row r="16" spans="1:10" s="6" customFormat="1" ht="30">
      <c r="A16" s="14" t="s">
        <v>57</v>
      </c>
      <c r="B16" s="14" t="s">
        <v>67</v>
      </c>
      <c r="C16" s="266" t="s">
        <v>912</v>
      </c>
      <c r="D16" s="76" t="s">
        <v>60</v>
      </c>
      <c r="E16" s="77">
        <v>224.4</v>
      </c>
      <c r="F16" s="78">
        <v>12.06</v>
      </c>
      <c r="G16" s="21">
        <f t="shared" si="0"/>
        <v>2706.26</v>
      </c>
      <c r="H16" s="7"/>
    </row>
    <row r="17" spans="1:9" s="6" customFormat="1">
      <c r="A17" s="14" t="s">
        <v>57</v>
      </c>
      <c r="B17" s="14" t="s">
        <v>69</v>
      </c>
      <c r="C17" s="72" t="s">
        <v>72</v>
      </c>
      <c r="D17" s="76" t="s">
        <v>52</v>
      </c>
      <c r="E17" s="77">
        <v>746</v>
      </c>
      <c r="F17" s="78">
        <v>1.3</v>
      </c>
      <c r="G17" s="21">
        <f t="shared" si="0"/>
        <v>969.8</v>
      </c>
      <c r="H17" s="7"/>
    </row>
    <row r="18" spans="1:9" s="6" customFormat="1" ht="33" customHeight="1">
      <c r="A18" s="14" t="s">
        <v>57</v>
      </c>
      <c r="B18" s="14" t="s">
        <v>71</v>
      </c>
      <c r="C18" s="189" t="s">
        <v>64</v>
      </c>
      <c r="D18" s="76" t="s">
        <v>60</v>
      </c>
      <c r="E18" s="77">
        <v>36.9</v>
      </c>
      <c r="F18" s="78">
        <v>8.17</v>
      </c>
      <c r="G18" s="21">
        <f t="shared" si="0"/>
        <v>301.47000000000003</v>
      </c>
      <c r="H18" s="7"/>
    </row>
    <row r="19" spans="1:9" s="6" customFormat="1">
      <c r="A19" s="14" t="s">
        <v>57</v>
      </c>
      <c r="B19" s="73" t="s">
        <v>75</v>
      </c>
      <c r="C19" s="72" t="s">
        <v>76</v>
      </c>
      <c r="D19" s="76" t="s">
        <v>52</v>
      </c>
      <c r="E19" s="77">
        <v>135.9</v>
      </c>
      <c r="F19" s="78">
        <v>0.79</v>
      </c>
      <c r="G19" s="21">
        <f t="shared" si="0"/>
        <v>107.36</v>
      </c>
      <c r="H19" s="7"/>
    </row>
    <row r="20" spans="1:9" s="6" customFormat="1" ht="15.75" thickBot="1">
      <c r="A20" s="14" t="s">
        <v>57</v>
      </c>
      <c r="B20" s="73" t="s">
        <v>77</v>
      </c>
      <c r="C20" s="72" t="s">
        <v>78</v>
      </c>
      <c r="D20" s="76" t="s">
        <v>52</v>
      </c>
      <c r="E20" s="77">
        <v>15.1</v>
      </c>
      <c r="F20" s="78">
        <v>1.35</v>
      </c>
      <c r="G20" s="21">
        <f t="shared" si="0"/>
        <v>20.39</v>
      </c>
      <c r="H20" s="7"/>
    </row>
    <row r="21" spans="1:9" s="6" customFormat="1" ht="28.15" customHeight="1" thickBot="1">
      <c r="A21" s="70" t="s">
        <v>57</v>
      </c>
      <c r="B21" s="70" t="s">
        <v>79</v>
      </c>
      <c r="C21" s="75" t="s">
        <v>80</v>
      </c>
      <c r="D21" s="61" t="s">
        <v>52</v>
      </c>
      <c r="E21" s="81">
        <v>167</v>
      </c>
      <c r="F21" s="103">
        <v>2.2400000000000002</v>
      </c>
      <c r="G21" s="82">
        <f t="shared" si="0"/>
        <v>374.08</v>
      </c>
      <c r="H21" s="42" t="s">
        <v>81</v>
      </c>
      <c r="I21" s="43">
        <f>ROUND(SUM(G12:G21),2)</f>
        <v>10724.06</v>
      </c>
    </row>
    <row r="22" spans="1:9" s="6" customFormat="1" ht="29.25" thickBot="1">
      <c r="A22" s="91" t="s">
        <v>82</v>
      </c>
      <c r="B22" s="37" t="s">
        <v>83</v>
      </c>
      <c r="C22" s="38" t="s">
        <v>84</v>
      </c>
      <c r="D22" s="39" t="s">
        <v>60</v>
      </c>
      <c r="E22" s="57">
        <v>9</v>
      </c>
      <c r="F22" s="40">
        <v>69.900000000000006</v>
      </c>
      <c r="G22" s="41">
        <f t="shared" si="0"/>
        <v>629.1</v>
      </c>
      <c r="H22" s="42" t="s">
        <v>85</v>
      </c>
      <c r="I22" s="43">
        <f>ROUND(SUM(G22:G22),2)</f>
        <v>629.1</v>
      </c>
    </row>
    <row r="23" spans="1:9" s="6" customFormat="1" ht="45" customHeight="1">
      <c r="A23" s="14" t="s">
        <v>880</v>
      </c>
      <c r="B23" s="16" t="s">
        <v>87</v>
      </c>
      <c r="C23" s="17" t="s">
        <v>88</v>
      </c>
      <c r="D23" s="158"/>
      <c r="E23" s="159"/>
      <c r="F23" s="160"/>
      <c r="G23" s="161"/>
      <c r="H23" s="277" t="s">
        <v>464</v>
      </c>
    </row>
    <row r="24" spans="1:9" s="6" customFormat="1" ht="30">
      <c r="A24" s="14" t="s">
        <v>880</v>
      </c>
      <c r="B24" s="14" t="s">
        <v>90</v>
      </c>
      <c r="C24" s="72" t="s">
        <v>491</v>
      </c>
      <c r="D24" s="76" t="s">
        <v>60</v>
      </c>
      <c r="E24" s="77">
        <v>111.4</v>
      </c>
      <c r="F24" s="80">
        <v>17.989999999999998</v>
      </c>
      <c r="G24" s="21">
        <f t="shared" si="0"/>
        <v>2004.09</v>
      </c>
      <c r="H24" s="278"/>
    </row>
    <row r="25" spans="1:9" s="6" customFormat="1" ht="30">
      <c r="A25" s="14" t="s">
        <v>880</v>
      </c>
      <c r="B25" s="73" t="s">
        <v>92</v>
      </c>
      <c r="C25" s="72" t="s">
        <v>93</v>
      </c>
      <c r="D25" s="76" t="s">
        <v>60</v>
      </c>
      <c r="E25" s="77">
        <v>111.4</v>
      </c>
      <c r="F25" s="80"/>
      <c r="G25" s="21">
        <f t="shared" si="0"/>
        <v>0</v>
      </c>
      <c r="H25" s="278"/>
    </row>
    <row r="26" spans="1:9" s="6" customFormat="1" ht="30">
      <c r="A26" s="14" t="s">
        <v>880</v>
      </c>
      <c r="B26" s="73" t="s">
        <v>94</v>
      </c>
      <c r="C26" s="72" t="s">
        <v>95</v>
      </c>
      <c r="D26" s="162"/>
      <c r="E26" s="163"/>
      <c r="F26" s="164"/>
      <c r="G26" s="165"/>
      <c r="H26" s="278"/>
    </row>
    <row r="27" spans="1:9" s="6" customFormat="1" ht="30">
      <c r="A27" s="14" t="s">
        <v>880</v>
      </c>
      <c r="B27" s="73" t="s">
        <v>96</v>
      </c>
      <c r="C27" s="72" t="s">
        <v>492</v>
      </c>
      <c r="D27" s="76" t="s">
        <v>52</v>
      </c>
      <c r="E27" s="77">
        <v>153</v>
      </c>
      <c r="F27" s="80"/>
      <c r="G27" s="21">
        <f t="shared" si="0"/>
        <v>0</v>
      </c>
      <c r="H27" s="278"/>
    </row>
    <row r="28" spans="1:9" s="6" customFormat="1" ht="30">
      <c r="A28" s="14" t="s">
        <v>880</v>
      </c>
      <c r="B28" s="73" t="s">
        <v>98</v>
      </c>
      <c r="C28" s="72" t="s">
        <v>99</v>
      </c>
      <c r="D28" s="76" t="s">
        <v>52</v>
      </c>
      <c r="E28" s="77">
        <v>153</v>
      </c>
      <c r="F28" s="80">
        <v>14.92</v>
      </c>
      <c r="G28" s="21">
        <f t="shared" si="0"/>
        <v>2282.7600000000002</v>
      </c>
      <c r="H28" s="278"/>
    </row>
    <row r="29" spans="1:9" s="6" customFormat="1" ht="30">
      <c r="A29" s="14" t="s">
        <v>880</v>
      </c>
      <c r="B29" s="73" t="s">
        <v>100</v>
      </c>
      <c r="C29" s="189" t="s">
        <v>101</v>
      </c>
      <c r="D29" s="76" t="s">
        <v>52</v>
      </c>
      <c r="E29" s="77">
        <v>138</v>
      </c>
      <c r="F29" s="80">
        <v>17.579999999999998</v>
      </c>
      <c r="G29" s="21">
        <f t="shared" si="0"/>
        <v>2426.04</v>
      </c>
      <c r="H29" s="278"/>
    </row>
    <row r="30" spans="1:9" s="6" customFormat="1" ht="30">
      <c r="A30" s="14" t="s">
        <v>880</v>
      </c>
      <c r="B30" s="73" t="s">
        <v>102</v>
      </c>
      <c r="C30" s="72" t="s">
        <v>103</v>
      </c>
      <c r="D30" s="76" t="s">
        <v>52</v>
      </c>
      <c r="E30" s="77">
        <v>137</v>
      </c>
      <c r="F30" s="80">
        <v>0.26</v>
      </c>
      <c r="G30" s="21">
        <f t="shared" si="0"/>
        <v>35.619999999999997</v>
      </c>
      <c r="H30" s="278"/>
    </row>
    <row r="31" spans="1:9" s="6" customFormat="1" ht="30">
      <c r="A31" s="14" t="s">
        <v>880</v>
      </c>
      <c r="B31" s="73" t="s">
        <v>104</v>
      </c>
      <c r="C31" s="72" t="s">
        <v>105</v>
      </c>
      <c r="D31" s="76" t="s">
        <v>52</v>
      </c>
      <c r="E31" s="77">
        <v>137</v>
      </c>
      <c r="F31" s="80">
        <v>16.37</v>
      </c>
      <c r="G31" s="21">
        <f t="shared" si="0"/>
        <v>2242.69</v>
      </c>
      <c r="H31" s="278"/>
    </row>
    <row r="32" spans="1:9" s="6" customFormat="1" ht="30">
      <c r="A32" s="14" t="s">
        <v>880</v>
      </c>
      <c r="B32" s="73" t="s">
        <v>106</v>
      </c>
      <c r="C32" s="72" t="s">
        <v>107</v>
      </c>
      <c r="D32" s="76" t="s">
        <v>52</v>
      </c>
      <c r="E32" s="77">
        <v>136</v>
      </c>
      <c r="F32" s="80">
        <v>0.32</v>
      </c>
      <c r="G32" s="21">
        <f t="shared" si="0"/>
        <v>43.52</v>
      </c>
      <c r="H32" s="278"/>
    </row>
    <row r="33" spans="1:9" s="6" customFormat="1" ht="30">
      <c r="A33" s="14" t="s">
        <v>880</v>
      </c>
      <c r="B33" s="73" t="s">
        <v>108</v>
      </c>
      <c r="C33" s="72" t="s">
        <v>109</v>
      </c>
      <c r="D33" s="76" t="s">
        <v>52</v>
      </c>
      <c r="E33" s="77">
        <v>136</v>
      </c>
      <c r="F33" s="80">
        <v>11.94</v>
      </c>
      <c r="G33" s="21">
        <f t="shared" si="0"/>
        <v>1623.84</v>
      </c>
      <c r="H33" s="278"/>
    </row>
    <row r="34" spans="1:9" s="6" customFormat="1" ht="50.25" customHeight="1">
      <c r="A34" s="14" t="s">
        <v>880</v>
      </c>
      <c r="B34" s="73" t="s">
        <v>110</v>
      </c>
      <c r="C34" s="2" t="s">
        <v>111</v>
      </c>
      <c r="D34" s="13" t="s">
        <v>52</v>
      </c>
      <c r="E34" s="55">
        <v>136</v>
      </c>
      <c r="F34" s="239">
        <v>0.28000000000000003</v>
      </c>
      <c r="G34" s="82">
        <f t="shared" si="0"/>
        <v>38.08</v>
      </c>
      <c r="H34" s="278"/>
      <c r="I34" s="44"/>
    </row>
    <row r="35" spans="1:9" s="6" customFormat="1" ht="50.25" customHeight="1" thickBot="1">
      <c r="A35" s="212" t="s">
        <v>880</v>
      </c>
      <c r="B35" s="197" t="s">
        <v>529</v>
      </c>
      <c r="C35" s="189" t="s">
        <v>295</v>
      </c>
      <c r="D35" s="198" t="s">
        <v>40</v>
      </c>
      <c r="E35" s="195">
        <v>7</v>
      </c>
      <c r="F35" s="33">
        <v>1.98</v>
      </c>
      <c r="G35" s="26">
        <f t="shared" si="0"/>
        <v>13.86</v>
      </c>
      <c r="H35" s="278"/>
      <c r="I35" s="44"/>
    </row>
    <row r="36" spans="1:9" s="6" customFormat="1" ht="43.5" customHeight="1">
      <c r="A36" s="73" t="s">
        <v>879</v>
      </c>
      <c r="B36" s="16" t="s">
        <v>87</v>
      </c>
      <c r="C36" s="17" t="s">
        <v>113</v>
      </c>
      <c r="D36" s="158"/>
      <c r="E36" s="159"/>
      <c r="F36" s="166"/>
      <c r="G36" s="161"/>
      <c r="H36" s="278"/>
    </row>
    <row r="37" spans="1:9" s="6" customFormat="1" ht="43.5" customHeight="1">
      <c r="A37" s="14" t="s">
        <v>879</v>
      </c>
      <c r="B37" s="14" t="s">
        <v>90</v>
      </c>
      <c r="C37" s="2" t="s">
        <v>493</v>
      </c>
      <c r="D37" s="13" t="s">
        <v>60</v>
      </c>
      <c r="E37" s="77">
        <v>93.7</v>
      </c>
      <c r="F37" s="4"/>
      <c r="G37" s="21">
        <f t="shared" si="0"/>
        <v>0</v>
      </c>
      <c r="H37" s="278"/>
    </row>
    <row r="38" spans="1:9" s="6" customFormat="1" ht="43.5" customHeight="1">
      <c r="A38" s="14" t="s">
        <v>879</v>
      </c>
      <c r="B38" s="73" t="s">
        <v>92</v>
      </c>
      <c r="C38" s="2" t="s">
        <v>115</v>
      </c>
      <c r="D38" s="13" t="s">
        <v>60</v>
      </c>
      <c r="E38" s="77">
        <v>93.7</v>
      </c>
      <c r="F38" s="4"/>
      <c r="G38" s="21">
        <f t="shared" si="0"/>
        <v>0</v>
      </c>
      <c r="H38" s="278"/>
    </row>
    <row r="39" spans="1:9" s="6" customFormat="1" ht="43.5" customHeight="1">
      <c r="A39" s="14" t="s">
        <v>879</v>
      </c>
      <c r="B39" s="73" t="s">
        <v>94</v>
      </c>
      <c r="C39" s="72" t="s">
        <v>237</v>
      </c>
      <c r="D39" s="162"/>
      <c r="E39" s="163"/>
      <c r="F39" s="167"/>
      <c r="G39" s="165"/>
      <c r="H39" s="278"/>
    </row>
    <row r="40" spans="1:9" s="6" customFormat="1" ht="43.5" customHeight="1">
      <c r="A40" s="14" t="s">
        <v>879</v>
      </c>
      <c r="B40" s="73" t="s">
        <v>96</v>
      </c>
      <c r="C40" s="72" t="s">
        <v>494</v>
      </c>
      <c r="D40" s="76" t="s">
        <v>52</v>
      </c>
      <c r="E40" s="77">
        <v>153</v>
      </c>
      <c r="F40" s="4"/>
      <c r="G40" s="21">
        <f t="shared" si="0"/>
        <v>0</v>
      </c>
      <c r="H40" s="278"/>
    </row>
    <row r="41" spans="1:9" s="6" customFormat="1" ht="43.5" customHeight="1">
      <c r="A41" s="14" t="s">
        <v>879</v>
      </c>
      <c r="B41" s="73" t="s">
        <v>98</v>
      </c>
      <c r="C41" s="72" t="s">
        <v>118</v>
      </c>
      <c r="D41" s="76" t="s">
        <v>52</v>
      </c>
      <c r="E41" s="77">
        <v>153</v>
      </c>
      <c r="F41" s="4"/>
      <c r="G41" s="21">
        <f t="shared" si="0"/>
        <v>0</v>
      </c>
      <c r="H41" s="278"/>
    </row>
    <row r="42" spans="1:9" s="6" customFormat="1" ht="43.5" customHeight="1">
      <c r="A42" s="14" t="s">
        <v>879</v>
      </c>
      <c r="B42" s="73" t="s">
        <v>100</v>
      </c>
      <c r="C42" s="189" t="s">
        <v>101</v>
      </c>
      <c r="D42" s="76" t="s">
        <v>52</v>
      </c>
      <c r="E42" s="77">
        <v>138</v>
      </c>
      <c r="F42" s="4"/>
      <c r="G42" s="21">
        <f t="shared" si="0"/>
        <v>0</v>
      </c>
      <c r="H42" s="278"/>
    </row>
    <row r="43" spans="1:9" s="6" customFormat="1" ht="43.5" customHeight="1">
      <c r="A43" s="14" t="s">
        <v>879</v>
      </c>
      <c r="B43" s="73" t="s">
        <v>102</v>
      </c>
      <c r="C43" s="72" t="s">
        <v>103</v>
      </c>
      <c r="D43" s="76" t="s">
        <v>52</v>
      </c>
      <c r="E43" s="77">
        <v>137</v>
      </c>
      <c r="F43" s="4"/>
      <c r="G43" s="21">
        <f t="shared" si="0"/>
        <v>0</v>
      </c>
      <c r="H43" s="278"/>
    </row>
    <row r="44" spans="1:9" s="6" customFormat="1" ht="43.5" customHeight="1">
      <c r="A44" s="14" t="s">
        <v>879</v>
      </c>
      <c r="B44" s="73" t="s">
        <v>104</v>
      </c>
      <c r="C44" s="72" t="s">
        <v>105</v>
      </c>
      <c r="D44" s="76" t="s">
        <v>52</v>
      </c>
      <c r="E44" s="77">
        <v>137</v>
      </c>
      <c r="F44" s="4"/>
      <c r="G44" s="21">
        <f t="shared" si="0"/>
        <v>0</v>
      </c>
      <c r="H44" s="278"/>
    </row>
    <row r="45" spans="1:9" s="6" customFormat="1" ht="51" customHeight="1">
      <c r="A45" s="14" t="s">
        <v>879</v>
      </c>
      <c r="B45" s="83" t="s">
        <v>106</v>
      </c>
      <c r="C45" s="93" t="s">
        <v>107</v>
      </c>
      <c r="D45" s="88" t="s">
        <v>52</v>
      </c>
      <c r="E45" s="89">
        <v>136</v>
      </c>
      <c r="F45" s="98"/>
      <c r="G45" s="21">
        <f t="shared" si="0"/>
        <v>0</v>
      </c>
      <c r="H45" s="278"/>
    </row>
    <row r="46" spans="1:9" s="6" customFormat="1" ht="46.5" customHeight="1">
      <c r="A46" s="14" t="s">
        <v>879</v>
      </c>
      <c r="B46" s="14" t="s">
        <v>108</v>
      </c>
      <c r="C46" s="2" t="s">
        <v>109</v>
      </c>
      <c r="D46" s="13" t="s">
        <v>52</v>
      </c>
      <c r="E46" s="55">
        <v>136</v>
      </c>
      <c r="F46" s="4"/>
      <c r="G46" s="97">
        <f t="shared" si="0"/>
        <v>0</v>
      </c>
      <c r="H46" s="278"/>
      <c r="I46" s="230"/>
    </row>
    <row r="47" spans="1:9" s="6" customFormat="1" ht="47.25" customHeight="1" thickBot="1">
      <c r="A47" s="109" t="s">
        <v>879</v>
      </c>
      <c r="B47" s="14" t="s">
        <v>110</v>
      </c>
      <c r="C47" s="2" t="s">
        <v>111</v>
      </c>
      <c r="D47" s="13" t="s">
        <v>52</v>
      </c>
      <c r="E47" s="55">
        <v>136</v>
      </c>
      <c r="F47" s="4"/>
      <c r="G47" s="21">
        <f>ROUND((E47*F47),2)</f>
        <v>0</v>
      </c>
      <c r="H47" s="279"/>
      <c r="I47" s="244"/>
    </row>
    <row r="48" spans="1:9" s="6" customFormat="1" ht="47.25" customHeight="1" thickBot="1">
      <c r="A48" s="241" t="s">
        <v>879</v>
      </c>
      <c r="B48" s="213" t="s">
        <v>529</v>
      </c>
      <c r="C48" s="191" t="s">
        <v>295</v>
      </c>
      <c r="D48" s="245" t="s">
        <v>40</v>
      </c>
      <c r="E48" s="199">
        <v>7</v>
      </c>
      <c r="F48" s="101"/>
      <c r="G48" s="21">
        <f>ROUND((E48*F48),2)</f>
        <v>0</v>
      </c>
      <c r="H48" s="42" t="s">
        <v>119</v>
      </c>
      <c r="I48" s="43">
        <f>ROUND(SUM(G24:G48),2)</f>
        <v>10710.5</v>
      </c>
    </row>
    <row r="49" spans="1:9" s="6" customFormat="1" ht="47.25" customHeight="1">
      <c r="A49" s="73" t="s">
        <v>120</v>
      </c>
      <c r="B49" s="73" t="s">
        <v>121</v>
      </c>
      <c r="C49" s="72" t="s">
        <v>122</v>
      </c>
      <c r="D49" s="162"/>
      <c r="E49" s="163"/>
      <c r="F49" s="176"/>
      <c r="G49" s="177"/>
      <c r="H49" s="293" t="s">
        <v>495</v>
      </c>
      <c r="I49" s="44"/>
    </row>
    <row r="50" spans="1:9" s="6" customFormat="1" ht="47.25" customHeight="1">
      <c r="A50" s="73" t="s">
        <v>120</v>
      </c>
      <c r="B50" s="73" t="s">
        <v>124</v>
      </c>
      <c r="C50" s="72" t="s">
        <v>496</v>
      </c>
      <c r="D50" s="76" t="s">
        <v>60</v>
      </c>
      <c r="E50" s="77">
        <v>49</v>
      </c>
      <c r="F50" s="4">
        <v>13.47</v>
      </c>
      <c r="G50" s="21">
        <f>ROUND((E50*F50),2)</f>
        <v>660.03</v>
      </c>
      <c r="H50" s="294"/>
      <c r="I50" s="44"/>
    </row>
    <row r="51" spans="1:9" s="6" customFormat="1" ht="47.25" customHeight="1">
      <c r="A51" s="73" t="s">
        <v>120</v>
      </c>
      <c r="B51" s="73" t="s">
        <v>126</v>
      </c>
      <c r="C51" s="72" t="s">
        <v>127</v>
      </c>
      <c r="D51" s="76" t="s">
        <v>60</v>
      </c>
      <c r="E51" s="77">
        <v>49</v>
      </c>
      <c r="F51" s="4"/>
      <c r="G51" s="21">
        <f t="shared" si="0"/>
        <v>0</v>
      </c>
      <c r="H51" s="294"/>
      <c r="I51" s="44"/>
    </row>
    <row r="52" spans="1:9" s="6" customFormat="1" ht="47.25" customHeight="1">
      <c r="A52" s="73" t="s">
        <v>120</v>
      </c>
      <c r="B52" s="73" t="s">
        <v>128</v>
      </c>
      <c r="C52" s="72" t="s">
        <v>129</v>
      </c>
      <c r="D52" s="162"/>
      <c r="E52" s="163"/>
      <c r="F52" s="178"/>
      <c r="G52" s="165"/>
      <c r="H52" s="294"/>
      <c r="I52" s="44"/>
    </row>
    <row r="53" spans="1:9" s="6" customFormat="1" ht="47.25" customHeight="1" thickBot="1">
      <c r="A53" s="73" t="s">
        <v>120</v>
      </c>
      <c r="B53" s="73" t="s">
        <v>130</v>
      </c>
      <c r="C53" s="189" t="s">
        <v>834</v>
      </c>
      <c r="D53" s="76" t="s">
        <v>52</v>
      </c>
      <c r="E53" s="77">
        <v>112</v>
      </c>
      <c r="F53" s="102">
        <v>5.7</v>
      </c>
      <c r="G53" s="21">
        <f t="shared" si="0"/>
        <v>638.4</v>
      </c>
      <c r="H53" s="294"/>
      <c r="I53" s="44"/>
    </row>
    <row r="54" spans="1:9" s="6" customFormat="1" ht="47.25" customHeight="1" thickBot="1">
      <c r="A54" s="73" t="s">
        <v>120</v>
      </c>
      <c r="B54" s="73" t="s">
        <v>131</v>
      </c>
      <c r="C54" s="189" t="s">
        <v>831</v>
      </c>
      <c r="D54" s="76" t="s">
        <v>52</v>
      </c>
      <c r="E54" s="77">
        <v>112</v>
      </c>
      <c r="F54" s="101"/>
      <c r="G54" s="21">
        <f t="shared" si="0"/>
        <v>0</v>
      </c>
      <c r="H54" s="42" t="s">
        <v>132</v>
      </c>
      <c r="I54" s="43">
        <f>ROUND(SUM(G49:G54),2)</f>
        <v>1298.43</v>
      </c>
    </row>
    <row r="55" spans="1:9" s="6" customFormat="1" ht="30">
      <c r="A55" s="105" t="s">
        <v>133</v>
      </c>
      <c r="B55" s="16" t="s">
        <v>134</v>
      </c>
      <c r="C55" s="17" t="s">
        <v>135</v>
      </c>
      <c r="D55" s="18" t="s">
        <v>27</v>
      </c>
      <c r="E55" s="171">
        <v>1</v>
      </c>
      <c r="F55" s="32">
        <v>113.05</v>
      </c>
      <c r="G55" s="20">
        <f t="shared" ref="G55:G61" si="1">ROUND((E55*F55),2)</f>
        <v>113.05</v>
      </c>
      <c r="H55" s="7"/>
    </row>
    <row r="56" spans="1:9" s="6" customFormat="1" ht="30">
      <c r="A56" s="108" t="s">
        <v>133</v>
      </c>
      <c r="B56" s="73" t="s">
        <v>136</v>
      </c>
      <c r="C56" s="72" t="s">
        <v>137</v>
      </c>
      <c r="D56" s="76" t="s">
        <v>27</v>
      </c>
      <c r="E56" s="172">
        <v>1</v>
      </c>
      <c r="F56" s="80">
        <v>172.33</v>
      </c>
      <c r="G56" s="21">
        <f t="shared" si="1"/>
        <v>172.33</v>
      </c>
      <c r="H56" s="7"/>
    </row>
    <row r="57" spans="1:9" s="6" customFormat="1" ht="30">
      <c r="A57" s="108" t="s">
        <v>133</v>
      </c>
      <c r="B57" s="73" t="s">
        <v>138</v>
      </c>
      <c r="C57" s="72" t="s">
        <v>478</v>
      </c>
      <c r="D57" s="76" t="s">
        <v>27</v>
      </c>
      <c r="E57" s="172">
        <v>1</v>
      </c>
      <c r="F57" s="80">
        <v>224.43</v>
      </c>
      <c r="G57" s="21">
        <f t="shared" si="1"/>
        <v>224.43</v>
      </c>
      <c r="H57" s="7"/>
    </row>
    <row r="58" spans="1:9" s="6" customFormat="1" ht="30">
      <c r="A58" s="108" t="s">
        <v>133</v>
      </c>
      <c r="B58" s="73" t="s">
        <v>140</v>
      </c>
      <c r="C58" s="72" t="s">
        <v>479</v>
      </c>
      <c r="D58" s="76" t="s">
        <v>27</v>
      </c>
      <c r="E58" s="172">
        <v>1</v>
      </c>
      <c r="F58" s="80">
        <v>156.84</v>
      </c>
      <c r="G58" s="21">
        <f t="shared" si="1"/>
        <v>156.84</v>
      </c>
      <c r="H58" s="7"/>
    </row>
    <row r="59" spans="1:9" s="6" customFormat="1" ht="30">
      <c r="A59" s="108" t="s">
        <v>133</v>
      </c>
      <c r="B59" s="73" t="s">
        <v>142</v>
      </c>
      <c r="C59" s="72" t="s">
        <v>410</v>
      </c>
      <c r="D59" s="76" t="s">
        <v>40</v>
      </c>
      <c r="E59" s="77">
        <v>21</v>
      </c>
      <c r="F59" s="80">
        <v>2.37</v>
      </c>
      <c r="G59" s="21">
        <f t="shared" si="1"/>
        <v>49.77</v>
      </c>
      <c r="H59" s="7"/>
    </row>
    <row r="60" spans="1:9" s="6" customFormat="1" ht="56.25" customHeight="1" thickBot="1">
      <c r="A60" s="108" t="s">
        <v>133</v>
      </c>
      <c r="B60" s="73" t="s">
        <v>144</v>
      </c>
      <c r="C60" s="189" t="s">
        <v>873</v>
      </c>
      <c r="D60" s="76" t="s">
        <v>40</v>
      </c>
      <c r="E60" s="77">
        <v>19</v>
      </c>
      <c r="F60" s="80">
        <v>35.229999999999997</v>
      </c>
      <c r="G60" s="21">
        <f t="shared" si="1"/>
        <v>669.37</v>
      </c>
      <c r="H60" s="7"/>
    </row>
    <row r="61" spans="1:9" s="6" customFormat="1" ht="30.75" thickBot="1">
      <c r="A61" s="92" t="s">
        <v>133</v>
      </c>
      <c r="B61" s="22" t="s">
        <v>146</v>
      </c>
      <c r="C61" s="23" t="s">
        <v>447</v>
      </c>
      <c r="D61" s="24" t="s">
        <v>52</v>
      </c>
      <c r="E61" s="56">
        <v>36</v>
      </c>
      <c r="F61" s="33">
        <v>85.79</v>
      </c>
      <c r="G61" s="26">
        <f t="shared" si="1"/>
        <v>3088.44</v>
      </c>
      <c r="H61" s="42" t="s">
        <v>153</v>
      </c>
      <c r="I61" s="43">
        <f>ROUND(SUM(G55:G61),2)</f>
        <v>4474.2299999999996</v>
      </c>
    </row>
    <row r="62" spans="1:9" ht="44.25" customHeight="1" thickBot="1">
      <c r="A62" s="46"/>
      <c r="B62" s="46"/>
      <c r="C62" s="46"/>
      <c r="D62" s="45"/>
      <c r="E62" s="58"/>
      <c r="F62" s="110" t="s">
        <v>497</v>
      </c>
      <c r="G62" s="111">
        <f>SUM(G6:G61)</f>
        <v>28705.98</v>
      </c>
      <c r="H62" s="34"/>
      <c r="I62" s="44"/>
    </row>
    <row r="63" spans="1:9" ht="20.25" customHeight="1">
      <c r="A63" s="49"/>
      <c r="B63" s="49"/>
      <c r="C63" s="48"/>
      <c r="D63" s="48"/>
      <c r="E63" s="59"/>
      <c r="F63" s="48"/>
      <c r="G63" s="47"/>
    </row>
  </sheetData>
  <mergeCells count="5">
    <mergeCell ref="H49:H53"/>
    <mergeCell ref="A1:G1"/>
    <mergeCell ref="A3:G3"/>
    <mergeCell ref="A4:G4"/>
    <mergeCell ref="H23:H47"/>
  </mergeCells>
  <phoneticPr fontId="9"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3BA86-14D2-4DFC-A4D5-F49A129E1777}">
  <dimension ref="A1:J66"/>
  <sheetViews>
    <sheetView topLeftCell="C53" zoomScale="85" zoomScaleNormal="85" workbookViewId="0">
      <selection activeCell="F55" sqref="F55:F64"/>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10" ht="40.15" customHeight="1">
      <c r="A1" s="282" t="s">
        <v>2</v>
      </c>
      <c r="B1" s="282"/>
      <c r="C1" s="282"/>
      <c r="D1" s="282"/>
      <c r="E1" s="282"/>
      <c r="F1" s="282"/>
      <c r="G1" s="282"/>
    </row>
    <row r="2" spans="1:10" ht="21.75" customHeight="1" thickBot="1">
      <c r="A2" s="1"/>
      <c r="B2" s="1"/>
      <c r="C2" s="1"/>
      <c r="D2" s="1"/>
      <c r="E2" s="52"/>
      <c r="F2" s="1"/>
      <c r="G2" s="1"/>
    </row>
    <row r="3" spans="1:10" ht="21.75" customHeight="1">
      <c r="A3" s="283" t="s">
        <v>3</v>
      </c>
      <c r="B3" s="283"/>
      <c r="C3" s="283"/>
      <c r="D3" s="283"/>
      <c r="E3" s="283"/>
      <c r="F3" s="283"/>
      <c r="G3" s="284"/>
    </row>
    <row r="4" spans="1:10" ht="21.75" customHeight="1">
      <c r="A4" s="285" t="s">
        <v>498</v>
      </c>
      <c r="B4" s="285"/>
      <c r="C4" s="285"/>
      <c r="D4" s="285"/>
      <c r="E4" s="285"/>
      <c r="F4" s="285"/>
      <c r="G4" s="286"/>
    </row>
    <row r="5" spans="1:10" ht="43.5" thickBot="1">
      <c r="A5" s="29" t="s">
        <v>5</v>
      </c>
      <c r="B5" s="29" t="s">
        <v>6</v>
      </c>
      <c r="C5" s="29" t="s">
        <v>7</v>
      </c>
      <c r="D5" s="29" t="s">
        <v>8</v>
      </c>
      <c r="E5" s="53" t="s">
        <v>9</v>
      </c>
      <c r="F5" s="30" t="s">
        <v>490</v>
      </c>
      <c r="G5" s="31" t="s">
        <v>11</v>
      </c>
    </row>
    <row r="6" spans="1:10">
      <c r="A6" s="16" t="s">
        <v>12</v>
      </c>
      <c r="B6" s="16" t="s">
        <v>13</v>
      </c>
      <c r="C6" s="17" t="s">
        <v>14</v>
      </c>
      <c r="D6" s="18" t="s">
        <v>15</v>
      </c>
      <c r="E6" s="150">
        <v>2.4E-2</v>
      </c>
      <c r="F6" s="19">
        <v>430</v>
      </c>
      <c r="G6" s="20">
        <f t="shared" ref="G6:G64" si="0">ROUND((E6*F6),2)</f>
        <v>10.32</v>
      </c>
    </row>
    <row r="7" spans="1:10" ht="30">
      <c r="A7" s="14" t="s">
        <v>12</v>
      </c>
      <c r="B7" s="14" t="s">
        <v>16</v>
      </c>
      <c r="C7" s="187" t="s">
        <v>823</v>
      </c>
      <c r="D7" s="13" t="s">
        <v>18</v>
      </c>
      <c r="E7" s="55">
        <v>54</v>
      </c>
      <c r="F7" s="3">
        <v>18.53</v>
      </c>
      <c r="G7" s="21">
        <f t="shared" si="0"/>
        <v>1000.62</v>
      </c>
    </row>
    <row r="8" spans="1:10" ht="45">
      <c r="A8" s="73" t="s">
        <v>12</v>
      </c>
      <c r="B8" s="14" t="s">
        <v>19</v>
      </c>
      <c r="C8" s="140" t="s">
        <v>22</v>
      </c>
      <c r="D8" s="13" t="s">
        <v>18</v>
      </c>
      <c r="E8" s="55">
        <f>E7</f>
        <v>54</v>
      </c>
      <c r="F8" s="113">
        <v>-5.99</v>
      </c>
      <c r="G8" s="21">
        <f t="shared" si="0"/>
        <v>-323.45999999999998</v>
      </c>
    </row>
    <row r="9" spans="1:10" ht="30">
      <c r="A9" s="14" t="s">
        <v>12</v>
      </c>
      <c r="B9" s="14" t="s">
        <v>21</v>
      </c>
      <c r="C9" s="2" t="s">
        <v>31</v>
      </c>
      <c r="D9" s="13" t="s">
        <v>27</v>
      </c>
      <c r="E9" s="157">
        <v>2</v>
      </c>
      <c r="F9" s="3">
        <v>9.6999999999999993</v>
      </c>
      <c r="G9" s="21">
        <f t="shared" si="0"/>
        <v>19.399999999999999</v>
      </c>
    </row>
    <row r="10" spans="1:10" ht="15.75" thickBot="1">
      <c r="A10" s="14" t="s">
        <v>12</v>
      </c>
      <c r="B10" s="14" t="s">
        <v>23</v>
      </c>
      <c r="C10" s="2" t="s">
        <v>33</v>
      </c>
      <c r="D10" s="13" t="s">
        <v>27</v>
      </c>
      <c r="E10" s="157">
        <v>2</v>
      </c>
      <c r="F10" s="3">
        <v>60.64</v>
      </c>
      <c r="G10" s="21">
        <f t="shared" si="0"/>
        <v>121.28</v>
      </c>
    </row>
    <row r="11" spans="1:10" ht="30.75" thickBot="1">
      <c r="A11" s="14" t="s">
        <v>12</v>
      </c>
      <c r="B11" s="14" t="s">
        <v>25</v>
      </c>
      <c r="C11" s="2" t="s">
        <v>44</v>
      </c>
      <c r="D11" s="13" t="s">
        <v>18</v>
      </c>
      <c r="E11" s="55">
        <v>0.02</v>
      </c>
      <c r="F11" s="3">
        <v>68.5</v>
      </c>
      <c r="G11" s="21">
        <f t="shared" si="0"/>
        <v>1.37</v>
      </c>
      <c r="H11" s="42" t="s">
        <v>56</v>
      </c>
      <c r="I11" s="43">
        <f>ROUND(SUM(G6:G11),2)</f>
        <v>829.53</v>
      </c>
      <c r="J11" s="148"/>
    </row>
    <row r="12" spans="1:10" s="6" customFormat="1" ht="30">
      <c r="A12" s="16" t="s">
        <v>57</v>
      </c>
      <c r="B12" s="16" t="s">
        <v>58</v>
      </c>
      <c r="C12" s="17" t="s">
        <v>59</v>
      </c>
      <c r="D12" s="18" t="s">
        <v>60</v>
      </c>
      <c r="E12" s="54">
        <v>176</v>
      </c>
      <c r="F12" s="27">
        <v>5.51</v>
      </c>
      <c r="G12" s="20">
        <f t="shared" si="0"/>
        <v>969.76</v>
      </c>
      <c r="H12" s="7"/>
    </row>
    <row r="13" spans="1:10" s="6" customFormat="1" ht="30">
      <c r="A13" s="14" t="s">
        <v>57</v>
      </c>
      <c r="B13" s="70" t="s">
        <v>61</v>
      </c>
      <c r="C13" s="72" t="s">
        <v>499</v>
      </c>
      <c r="D13" s="76" t="s">
        <v>60</v>
      </c>
      <c r="E13" s="77">
        <v>156</v>
      </c>
      <c r="F13" s="78">
        <v>7.27</v>
      </c>
      <c r="G13" s="21">
        <f t="shared" si="0"/>
        <v>1134.1199999999999</v>
      </c>
      <c r="H13" s="7"/>
    </row>
    <row r="14" spans="1:10" s="6" customFormat="1" ht="30">
      <c r="A14" s="14" t="s">
        <v>57</v>
      </c>
      <c r="B14" s="14" t="s">
        <v>63</v>
      </c>
      <c r="C14" s="72" t="s">
        <v>463</v>
      </c>
      <c r="D14" s="76" t="s">
        <v>60</v>
      </c>
      <c r="E14" s="77">
        <v>305</v>
      </c>
      <c r="F14" s="78">
        <v>6.36</v>
      </c>
      <c r="G14" s="21">
        <f t="shared" si="0"/>
        <v>1939.8</v>
      </c>
      <c r="H14" s="7"/>
    </row>
    <row r="15" spans="1:10" s="6" customFormat="1">
      <c r="A15" s="14" t="s">
        <v>57</v>
      </c>
      <c r="B15" s="14" t="s">
        <v>65</v>
      </c>
      <c r="C15" s="189" t="s">
        <v>841</v>
      </c>
      <c r="D15" s="76" t="s">
        <v>52</v>
      </c>
      <c r="E15" s="77">
        <v>331</v>
      </c>
      <c r="F15" s="78">
        <v>0.74</v>
      </c>
      <c r="G15" s="21">
        <f t="shared" si="0"/>
        <v>244.94</v>
      </c>
      <c r="H15" s="7"/>
    </row>
    <row r="16" spans="1:10" s="6" customFormat="1" ht="30">
      <c r="A16" s="14" t="s">
        <v>57</v>
      </c>
      <c r="B16" s="14" t="s">
        <v>67</v>
      </c>
      <c r="C16" s="266" t="s">
        <v>912</v>
      </c>
      <c r="D16" s="76" t="s">
        <v>60</v>
      </c>
      <c r="E16" s="77">
        <v>102</v>
      </c>
      <c r="F16" s="78">
        <v>12.06</v>
      </c>
      <c r="G16" s="21">
        <f t="shared" si="0"/>
        <v>1230.1199999999999</v>
      </c>
      <c r="H16" s="7"/>
    </row>
    <row r="17" spans="1:9" s="6" customFormat="1">
      <c r="A17" s="14" t="s">
        <v>57</v>
      </c>
      <c r="B17" s="14" t="s">
        <v>69</v>
      </c>
      <c r="C17" s="72" t="s">
        <v>72</v>
      </c>
      <c r="D17" s="76" t="s">
        <v>52</v>
      </c>
      <c r="E17" s="77">
        <v>331</v>
      </c>
      <c r="F17" s="78">
        <v>1.3</v>
      </c>
      <c r="G17" s="21">
        <f t="shared" si="0"/>
        <v>430.3</v>
      </c>
      <c r="H17" s="7"/>
    </row>
    <row r="18" spans="1:9" s="6" customFormat="1" ht="30">
      <c r="A18" s="14" t="s">
        <v>57</v>
      </c>
      <c r="B18" s="14" t="s">
        <v>70</v>
      </c>
      <c r="C18" s="189" t="s">
        <v>64</v>
      </c>
      <c r="D18" s="76" t="s">
        <v>60</v>
      </c>
      <c r="E18" s="77">
        <v>47.7</v>
      </c>
      <c r="F18" s="78">
        <v>8.17</v>
      </c>
      <c r="G18" s="21">
        <f t="shared" si="0"/>
        <v>389.71</v>
      </c>
      <c r="H18" s="7"/>
    </row>
    <row r="19" spans="1:9" s="6" customFormat="1">
      <c r="A19" s="14" t="s">
        <v>57</v>
      </c>
      <c r="B19" s="73" t="s">
        <v>75</v>
      </c>
      <c r="C19" s="72" t="s">
        <v>76</v>
      </c>
      <c r="D19" s="76" t="s">
        <v>52</v>
      </c>
      <c r="E19" s="77">
        <v>163.80000000000001</v>
      </c>
      <c r="F19" s="78">
        <v>0.79</v>
      </c>
      <c r="G19" s="21">
        <f t="shared" si="0"/>
        <v>129.4</v>
      </c>
      <c r="H19" s="7"/>
    </row>
    <row r="20" spans="1:9" s="6" customFormat="1" ht="15.75" thickBot="1">
      <c r="A20" s="14" t="s">
        <v>57</v>
      </c>
      <c r="B20" s="73" t="s">
        <v>77</v>
      </c>
      <c r="C20" s="72" t="s">
        <v>78</v>
      </c>
      <c r="D20" s="76" t="s">
        <v>52</v>
      </c>
      <c r="E20" s="77">
        <v>18.2</v>
      </c>
      <c r="F20" s="78">
        <v>1.35</v>
      </c>
      <c r="G20" s="21">
        <f t="shared" si="0"/>
        <v>24.57</v>
      </c>
      <c r="H20" s="7"/>
    </row>
    <row r="21" spans="1:9" s="6" customFormat="1" ht="28.15" customHeight="1" thickBot="1">
      <c r="A21" s="70" t="s">
        <v>57</v>
      </c>
      <c r="B21" s="70" t="s">
        <v>79</v>
      </c>
      <c r="C21" s="75" t="s">
        <v>80</v>
      </c>
      <c r="D21" s="61" t="s">
        <v>52</v>
      </c>
      <c r="E21" s="81">
        <v>209</v>
      </c>
      <c r="F21" s="103">
        <v>2.2400000000000002</v>
      </c>
      <c r="G21" s="82">
        <f t="shared" si="0"/>
        <v>468.16</v>
      </c>
      <c r="H21" s="42" t="s">
        <v>81</v>
      </c>
      <c r="I21" s="43">
        <f>ROUND(SUM(G12:G21),2)</f>
        <v>6960.88</v>
      </c>
    </row>
    <row r="22" spans="1:9" s="6" customFormat="1" ht="29.25" thickBot="1">
      <c r="A22" s="91" t="s">
        <v>82</v>
      </c>
      <c r="B22" s="37" t="s">
        <v>83</v>
      </c>
      <c r="C22" s="38" t="s">
        <v>84</v>
      </c>
      <c r="D22" s="39" t="s">
        <v>60</v>
      </c>
      <c r="E22" s="57">
        <v>13</v>
      </c>
      <c r="F22" s="40">
        <v>69.900000000000006</v>
      </c>
      <c r="G22" s="41">
        <f t="shared" si="0"/>
        <v>908.7</v>
      </c>
      <c r="H22" s="42" t="s">
        <v>85</v>
      </c>
      <c r="I22" s="43">
        <f>ROUND(SUM(G22:G22),2)</f>
        <v>908.7</v>
      </c>
    </row>
    <row r="23" spans="1:9" s="6" customFormat="1" ht="45" customHeight="1">
      <c r="A23" s="96" t="s">
        <v>880</v>
      </c>
      <c r="B23" s="16" t="s">
        <v>87</v>
      </c>
      <c r="C23" s="17" t="s">
        <v>88</v>
      </c>
      <c r="D23" s="158"/>
      <c r="E23" s="159"/>
      <c r="F23" s="160"/>
      <c r="G23" s="161"/>
      <c r="H23" s="277" t="s">
        <v>233</v>
      </c>
    </row>
    <row r="24" spans="1:9" s="6" customFormat="1" ht="30">
      <c r="A24" s="14" t="s">
        <v>880</v>
      </c>
      <c r="B24" s="14" t="s">
        <v>90</v>
      </c>
      <c r="C24" s="72" t="s">
        <v>500</v>
      </c>
      <c r="D24" s="76" t="s">
        <v>60</v>
      </c>
      <c r="E24" s="77">
        <v>149.1</v>
      </c>
      <c r="F24" s="80">
        <v>17.989999999999998</v>
      </c>
      <c r="G24" s="21">
        <f t="shared" si="0"/>
        <v>2682.31</v>
      </c>
      <c r="H24" s="278"/>
    </row>
    <row r="25" spans="1:9" s="6" customFormat="1" ht="30">
      <c r="A25" s="14" t="s">
        <v>880</v>
      </c>
      <c r="B25" s="73" t="s">
        <v>92</v>
      </c>
      <c r="C25" s="72" t="s">
        <v>93</v>
      </c>
      <c r="D25" s="76" t="s">
        <v>60</v>
      </c>
      <c r="E25" s="77">
        <v>149.1</v>
      </c>
      <c r="F25" s="80"/>
      <c r="G25" s="21">
        <f t="shared" si="0"/>
        <v>0</v>
      </c>
      <c r="H25" s="278"/>
    </row>
    <row r="26" spans="1:9" s="6" customFormat="1" ht="30">
      <c r="A26" s="14" t="s">
        <v>880</v>
      </c>
      <c r="B26" s="73" t="s">
        <v>94</v>
      </c>
      <c r="C26" s="72" t="s">
        <v>95</v>
      </c>
      <c r="D26" s="162"/>
      <c r="E26" s="163"/>
      <c r="F26" s="164"/>
      <c r="G26" s="165"/>
      <c r="H26" s="278"/>
    </row>
    <row r="27" spans="1:9" s="6" customFormat="1" ht="30">
      <c r="A27" s="14" t="s">
        <v>880</v>
      </c>
      <c r="B27" s="73" t="s">
        <v>96</v>
      </c>
      <c r="C27" s="72" t="s">
        <v>501</v>
      </c>
      <c r="D27" s="76" t="s">
        <v>52</v>
      </c>
      <c r="E27" s="77">
        <v>199</v>
      </c>
      <c r="F27" s="80"/>
      <c r="G27" s="21">
        <f t="shared" si="0"/>
        <v>0</v>
      </c>
      <c r="H27" s="278"/>
    </row>
    <row r="28" spans="1:9" s="6" customFormat="1" ht="30">
      <c r="A28" s="14" t="s">
        <v>880</v>
      </c>
      <c r="B28" s="73" t="s">
        <v>98</v>
      </c>
      <c r="C28" s="72" t="s">
        <v>99</v>
      </c>
      <c r="D28" s="76" t="s">
        <v>52</v>
      </c>
      <c r="E28" s="77">
        <v>199</v>
      </c>
      <c r="F28" s="80">
        <v>14.27</v>
      </c>
      <c r="G28" s="21">
        <f t="shared" si="0"/>
        <v>2839.73</v>
      </c>
      <c r="H28" s="278"/>
    </row>
    <row r="29" spans="1:9" s="6" customFormat="1" ht="30">
      <c r="A29" s="14" t="s">
        <v>880</v>
      </c>
      <c r="B29" s="73" t="s">
        <v>100</v>
      </c>
      <c r="C29" s="189" t="s">
        <v>101</v>
      </c>
      <c r="D29" s="76" t="s">
        <v>52</v>
      </c>
      <c r="E29" s="77">
        <v>185</v>
      </c>
      <c r="F29" s="80">
        <v>17.45</v>
      </c>
      <c r="G29" s="21">
        <f t="shared" si="0"/>
        <v>3228.25</v>
      </c>
      <c r="H29" s="278"/>
    </row>
    <row r="30" spans="1:9" s="6" customFormat="1" ht="30">
      <c r="A30" s="14" t="s">
        <v>880</v>
      </c>
      <c r="B30" s="73" t="s">
        <v>102</v>
      </c>
      <c r="C30" s="72" t="s">
        <v>103</v>
      </c>
      <c r="D30" s="76" t="s">
        <v>52</v>
      </c>
      <c r="E30" s="77">
        <v>185</v>
      </c>
      <c r="F30" s="80">
        <v>0.26</v>
      </c>
      <c r="G30" s="21">
        <f t="shared" si="0"/>
        <v>48.1</v>
      </c>
      <c r="H30" s="278"/>
    </row>
    <row r="31" spans="1:9" s="6" customFormat="1" ht="30">
      <c r="A31" s="14" t="s">
        <v>880</v>
      </c>
      <c r="B31" s="73" t="s">
        <v>104</v>
      </c>
      <c r="C31" s="72" t="s">
        <v>105</v>
      </c>
      <c r="D31" s="76" t="s">
        <v>52</v>
      </c>
      <c r="E31" s="77">
        <v>183</v>
      </c>
      <c r="F31" s="80">
        <v>16.28</v>
      </c>
      <c r="G31" s="21">
        <f t="shared" si="0"/>
        <v>2979.24</v>
      </c>
      <c r="H31" s="278"/>
    </row>
    <row r="32" spans="1:9" s="6" customFormat="1" ht="30">
      <c r="A32" s="14" t="s">
        <v>880</v>
      </c>
      <c r="B32" s="73" t="s">
        <v>106</v>
      </c>
      <c r="C32" s="72" t="s">
        <v>107</v>
      </c>
      <c r="D32" s="76" t="s">
        <v>52</v>
      </c>
      <c r="E32" s="77">
        <v>183</v>
      </c>
      <c r="F32" s="80">
        <v>0.32</v>
      </c>
      <c r="G32" s="21">
        <f t="shared" si="0"/>
        <v>58.56</v>
      </c>
      <c r="H32" s="278"/>
    </row>
    <row r="33" spans="1:9" s="6" customFormat="1" ht="30">
      <c r="A33" s="14" t="s">
        <v>880</v>
      </c>
      <c r="B33" s="73" t="s">
        <v>108</v>
      </c>
      <c r="C33" s="72" t="s">
        <v>109</v>
      </c>
      <c r="D33" s="76" t="s">
        <v>52</v>
      </c>
      <c r="E33" s="77">
        <v>182</v>
      </c>
      <c r="F33" s="80">
        <v>11.89</v>
      </c>
      <c r="G33" s="21">
        <f t="shared" si="0"/>
        <v>2163.98</v>
      </c>
      <c r="H33" s="278"/>
    </row>
    <row r="34" spans="1:9" s="6" customFormat="1" ht="50.25" customHeight="1">
      <c r="A34" s="14" t="s">
        <v>880</v>
      </c>
      <c r="B34" s="73" t="s">
        <v>110</v>
      </c>
      <c r="C34" s="2" t="s">
        <v>111</v>
      </c>
      <c r="D34" s="13" t="s">
        <v>52</v>
      </c>
      <c r="E34" s="55">
        <v>182</v>
      </c>
      <c r="F34" s="239">
        <v>0.28000000000000003</v>
      </c>
      <c r="G34" s="21">
        <f t="shared" ref="G34:G35" si="1">ROUND((E34*F34),2)</f>
        <v>50.96</v>
      </c>
      <c r="H34" s="278"/>
      <c r="I34" s="44"/>
    </row>
    <row r="35" spans="1:9" s="6" customFormat="1" ht="43.5" customHeight="1" thickBot="1">
      <c r="A35" s="212" t="s">
        <v>880</v>
      </c>
      <c r="B35" s="213" t="s">
        <v>529</v>
      </c>
      <c r="C35" s="191" t="s">
        <v>295</v>
      </c>
      <c r="D35" s="248" t="s">
        <v>40</v>
      </c>
      <c r="E35" s="249">
        <v>7</v>
      </c>
      <c r="F35" s="33">
        <v>1.98</v>
      </c>
      <c r="G35" s="138">
        <f t="shared" si="1"/>
        <v>13.86</v>
      </c>
      <c r="H35" s="278"/>
    </row>
    <row r="36" spans="1:9" s="6" customFormat="1" ht="43.5" customHeight="1">
      <c r="A36" s="16" t="s">
        <v>879</v>
      </c>
      <c r="B36" s="16" t="s">
        <v>87</v>
      </c>
      <c r="C36" s="17" t="s">
        <v>113</v>
      </c>
      <c r="D36" s="158"/>
      <c r="E36" s="159"/>
      <c r="F36" s="166"/>
      <c r="G36" s="161"/>
      <c r="H36" s="278"/>
    </row>
    <row r="37" spans="1:9" s="6" customFormat="1" ht="43.5" customHeight="1">
      <c r="A37" s="14" t="s">
        <v>879</v>
      </c>
      <c r="B37" s="14" t="s">
        <v>90</v>
      </c>
      <c r="C37" s="2" t="s">
        <v>467</v>
      </c>
      <c r="D37" s="13" t="s">
        <v>60</v>
      </c>
      <c r="E37" s="77">
        <v>125.4</v>
      </c>
      <c r="F37" s="4"/>
      <c r="G37" s="21">
        <f t="shared" si="0"/>
        <v>0</v>
      </c>
      <c r="H37" s="278"/>
    </row>
    <row r="38" spans="1:9" s="6" customFormat="1" ht="43.5" customHeight="1">
      <c r="A38" s="14" t="s">
        <v>879</v>
      </c>
      <c r="B38" s="73" t="s">
        <v>92</v>
      </c>
      <c r="C38" s="2" t="s">
        <v>115</v>
      </c>
      <c r="D38" s="13" t="s">
        <v>60</v>
      </c>
      <c r="E38" s="77">
        <v>125.4</v>
      </c>
      <c r="F38" s="4"/>
      <c r="G38" s="21">
        <f t="shared" si="0"/>
        <v>0</v>
      </c>
      <c r="H38" s="278"/>
    </row>
    <row r="39" spans="1:9" s="6" customFormat="1" ht="43.5" customHeight="1">
      <c r="A39" s="14" t="s">
        <v>879</v>
      </c>
      <c r="B39" s="73" t="s">
        <v>94</v>
      </c>
      <c r="C39" s="72" t="s">
        <v>237</v>
      </c>
      <c r="D39" s="162"/>
      <c r="E39" s="163"/>
      <c r="F39" s="167"/>
      <c r="G39" s="165"/>
      <c r="H39" s="278"/>
    </row>
    <row r="40" spans="1:9" s="6" customFormat="1" ht="43.5" customHeight="1">
      <c r="A40" s="14" t="s">
        <v>879</v>
      </c>
      <c r="B40" s="73" t="s">
        <v>96</v>
      </c>
      <c r="C40" s="72" t="s">
        <v>502</v>
      </c>
      <c r="D40" s="76" t="s">
        <v>52</v>
      </c>
      <c r="E40" s="77">
        <v>199</v>
      </c>
      <c r="F40" s="4"/>
      <c r="G40" s="21">
        <f t="shared" si="0"/>
        <v>0</v>
      </c>
      <c r="H40" s="278"/>
    </row>
    <row r="41" spans="1:9" s="6" customFormat="1" ht="43.5" customHeight="1">
      <c r="A41" s="14" t="s">
        <v>879</v>
      </c>
      <c r="B41" s="73" t="s">
        <v>98</v>
      </c>
      <c r="C41" s="72" t="s">
        <v>118</v>
      </c>
      <c r="D41" s="76" t="s">
        <v>52</v>
      </c>
      <c r="E41" s="77">
        <v>199</v>
      </c>
      <c r="F41" s="4"/>
      <c r="G41" s="21">
        <f t="shared" si="0"/>
        <v>0</v>
      </c>
      <c r="H41" s="278"/>
    </row>
    <row r="42" spans="1:9" s="6" customFormat="1" ht="43.5" customHeight="1">
      <c r="A42" s="14" t="s">
        <v>879</v>
      </c>
      <c r="B42" s="73" t="s">
        <v>100</v>
      </c>
      <c r="C42" s="189" t="s">
        <v>101</v>
      </c>
      <c r="D42" s="76" t="s">
        <v>52</v>
      </c>
      <c r="E42" s="77">
        <v>185</v>
      </c>
      <c r="F42" s="4"/>
      <c r="G42" s="21">
        <f t="shared" si="0"/>
        <v>0</v>
      </c>
      <c r="H42" s="278"/>
    </row>
    <row r="43" spans="1:9" s="6" customFormat="1" ht="43.5" customHeight="1">
      <c r="A43" s="14" t="s">
        <v>879</v>
      </c>
      <c r="B43" s="73" t="s">
        <v>102</v>
      </c>
      <c r="C43" s="72" t="s">
        <v>103</v>
      </c>
      <c r="D43" s="76" t="s">
        <v>52</v>
      </c>
      <c r="E43" s="77">
        <v>185</v>
      </c>
      <c r="F43" s="4"/>
      <c r="G43" s="21">
        <f t="shared" si="0"/>
        <v>0</v>
      </c>
      <c r="H43" s="278"/>
    </row>
    <row r="44" spans="1:9" s="6" customFormat="1" ht="51" customHeight="1">
      <c r="A44" s="14" t="s">
        <v>879</v>
      </c>
      <c r="B44" s="73" t="s">
        <v>104</v>
      </c>
      <c r="C44" s="72" t="s">
        <v>105</v>
      </c>
      <c r="D44" s="76" t="s">
        <v>52</v>
      </c>
      <c r="E44" s="77">
        <v>183</v>
      </c>
      <c r="F44" s="4"/>
      <c r="G44" s="21">
        <f t="shared" si="0"/>
        <v>0</v>
      </c>
      <c r="H44" s="278"/>
    </row>
    <row r="45" spans="1:9" s="6" customFormat="1" ht="46.5" customHeight="1">
      <c r="A45" s="14" t="s">
        <v>879</v>
      </c>
      <c r="B45" s="83" t="s">
        <v>106</v>
      </c>
      <c r="C45" s="93" t="s">
        <v>107</v>
      </c>
      <c r="D45" s="88" t="s">
        <v>52</v>
      </c>
      <c r="E45" s="89">
        <v>183</v>
      </c>
      <c r="F45" s="98"/>
      <c r="G45" s="21">
        <f t="shared" si="0"/>
        <v>0</v>
      </c>
      <c r="H45" s="278"/>
      <c r="I45" s="230"/>
    </row>
    <row r="46" spans="1:9" s="6" customFormat="1" ht="47.25" customHeight="1">
      <c r="A46" s="14" t="s">
        <v>879</v>
      </c>
      <c r="B46" s="14" t="s">
        <v>108</v>
      </c>
      <c r="C46" s="2" t="s">
        <v>109</v>
      </c>
      <c r="D46" s="13" t="s">
        <v>52</v>
      </c>
      <c r="E46" s="55">
        <v>182</v>
      </c>
      <c r="F46" s="4"/>
      <c r="G46" s="97">
        <f t="shared" si="0"/>
        <v>0</v>
      </c>
      <c r="H46" s="278"/>
      <c r="I46" s="230"/>
    </row>
    <row r="47" spans="1:9" s="6" customFormat="1" ht="47.25" customHeight="1" thickBot="1">
      <c r="A47" s="99" t="s">
        <v>879</v>
      </c>
      <c r="B47" s="14" t="s">
        <v>110</v>
      </c>
      <c r="C47" s="93" t="s">
        <v>111</v>
      </c>
      <c r="D47" s="13" t="s">
        <v>52</v>
      </c>
      <c r="E47" s="55">
        <v>182</v>
      </c>
      <c r="F47" s="4"/>
      <c r="G47" s="82">
        <f>ROUND((E47*F47),2)</f>
        <v>0</v>
      </c>
      <c r="H47" s="279"/>
      <c r="I47" s="44"/>
    </row>
    <row r="48" spans="1:9" s="6" customFormat="1" ht="47.25" customHeight="1" thickBot="1">
      <c r="A48" s="247" t="s">
        <v>879</v>
      </c>
      <c r="B48" s="213" t="s">
        <v>529</v>
      </c>
      <c r="C48" s="191" t="s">
        <v>295</v>
      </c>
      <c r="D48" s="242" t="s">
        <v>40</v>
      </c>
      <c r="E48" s="243">
        <v>7</v>
      </c>
      <c r="F48" s="100"/>
      <c r="G48" s="26">
        <f>ROUND((E48*F48),2)</f>
        <v>0</v>
      </c>
      <c r="H48" s="42" t="s">
        <v>119</v>
      </c>
      <c r="I48" s="43">
        <f>ROUND(SUM(G24:G48),2)</f>
        <v>14064.99</v>
      </c>
    </row>
    <row r="49" spans="1:9" s="6" customFormat="1" ht="47.25" customHeight="1">
      <c r="A49" s="73" t="s">
        <v>120</v>
      </c>
      <c r="B49" s="73" t="s">
        <v>121</v>
      </c>
      <c r="C49" s="72" t="s">
        <v>122</v>
      </c>
      <c r="D49" s="162"/>
      <c r="E49" s="163"/>
      <c r="F49" s="176"/>
      <c r="G49" s="177"/>
      <c r="H49" s="293" t="s">
        <v>503</v>
      </c>
      <c r="I49" s="44"/>
    </row>
    <row r="50" spans="1:9" s="6" customFormat="1" ht="47.25" customHeight="1">
      <c r="A50" s="73" t="s">
        <v>120</v>
      </c>
      <c r="B50" s="73" t="s">
        <v>124</v>
      </c>
      <c r="C50" s="72" t="s">
        <v>496</v>
      </c>
      <c r="D50" s="76" t="s">
        <v>60</v>
      </c>
      <c r="E50" s="77">
        <v>53.1</v>
      </c>
      <c r="F50" s="4">
        <v>14.41</v>
      </c>
      <c r="G50" s="21">
        <f>ROUND((E50*F50),2)</f>
        <v>765.17</v>
      </c>
      <c r="H50" s="294"/>
      <c r="I50" s="44"/>
    </row>
    <row r="51" spans="1:9" s="6" customFormat="1" ht="47.25" customHeight="1" thickBot="1">
      <c r="A51" s="73" t="s">
        <v>120</v>
      </c>
      <c r="B51" s="73" t="s">
        <v>126</v>
      </c>
      <c r="C51" s="72" t="s">
        <v>127</v>
      </c>
      <c r="D51" s="76" t="s">
        <v>60</v>
      </c>
      <c r="E51" s="77">
        <v>53.1</v>
      </c>
      <c r="F51" s="4"/>
      <c r="G51" s="21">
        <f t="shared" si="0"/>
        <v>0</v>
      </c>
      <c r="H51" s="295"/>
      <c r="I51" s="44"/>
    </row>
    <row r="52" spans="1:9" s="6" customFormat="1" ht="47.25" customHeight="1" thickBot="1">
      <c r="A52" s="73" t="s">
        <v>120</v>
      </c>
      <c r="B52" s="73" t="s">
        <v>128</v>
      </c>
      <c r="C52" s="72" t="s">
        <v>129</v>
      </c>
      <c r="D52" s="162"/>
      <c r="E52" s="163"/>
      <c r="F52" s="178"/>
      <c r="G52" s="165"/>
      <c r="H52" s="42" t="s">
        <v>132</v>
      </c>
      <c r="I52" s="43">
        <f>ROUND(SUM(G49:G54),2)</f>
        <v>1101.47</v>
      </c>
    </row>
    <row r="53" spans="1:9" s="6" customFormat="1" ht="60">
      <c r="A53" s="73" t="s">
        <v>120</v>
      </c>
      <c r="B53" s="73" t="s">
        <v>130</v>
      </c>
      <c r="C53" s="189" t="s">
        <v>834</v>
      </c>
      <c r="D53" s="76" t="s">
        <v>52</v>
      </c>
      <c r="E53" s="77">
        <v>59</v>
      </c>
      <c r="F53" s="102">
        <v>5.7</v>
      </c>
      <c r="G53" s="21">
        <f t="shared" si="0"/>
        <v>336.3</v>
      </c>
      <c r="H53" s="7"/>
    </row>
    <row r="54" spans="1:9" s="6" customFormat="1" ht="45.75" thickBot="1">
      <c r="A54" s="73" t="s">
        <v>120</v>
      </c>
      <c r="B54" s="73" t="s">
        <v>131</v>
      </c>
      <c r="C54" s="189" t="s">
        <v>831</v>
      </c>
      <c r="D54" s="76" t="s">
        <v>52</v>
      </c>
      <c r="E54" s="77">
        <v>59</v>
      </c>
      <c r="F54" s="101"/>
      <c r="G54" s="21">
        <f t="shared" si="0"/>
        <v>0</v>
      </c>
      <c r="H54" s="7"/>
    </row>
    <row r="55" spans="1:9" s="6" customFormat="1" ht="30">
      <c r="A55" s="105" t="s">
        <v>133</v>
      </c>
      <c r="B55" s="16" t="s">
        <v>134</v>
      </c>
      <c r="C55" s="17" t="s">
        <v>135</v>
      </c>
      <c r="D55" s="18" t="s">
        <v>27</v>
      </c>
      <c r="E55" s="171">
        <v>1</v>
      </c>
      <c r="F55" s="32">
        <v>112.21</v>
      </c>
      <c r="G55" s="20">
        <f t="shared" si="0"/>
        <v>112.21</v>
      </c>
      <c r="H55" s="7"/>
    </row>
    <row r="56" spans="1:9" s="6" customFormat="1" ht="30">
      <c r="A56" s="108" t="s">
        <v>133</v>
      </c>
      <c r="B56" s="73" t="s">
        <v>136</v>
      </c>
      <c r="C56" s="72" t="s">
        <v>137</v>
      </c>
      <c r="D56" s="76" t="s">
        <v>27</v>
      </c>
      <c r="E56" s="172">
        <v>1</v>
      </c>
      <c r="F56" s="80">
        <v>172.33</v>
      </c>
      <c r="G56" s="21">
        <f t="shared" si="0"/>
        <v>172.33</v>
      </c>
      <c r="H56" s="7"/>
    </row>
    <row r="57" spans="1:9" s="6" customFormat="1" ht="30">
      <c r="A57" s="108" t="s">
        <v>133</v>
      </c>
      <c r="B57" s="73" t="s">
        <v>138</v>
      </c>
      <c r="C57" s="72" t="s">
        <v>478</v>
      </c>
      <c r="D57" s="76" t="s">
        <v>27</v>
      </c>
      <c r="E57" s="172">
        <v>2</v>
      </c>
      <c r="F57" s="80">
        <v>224.44</v>
      </c>
      <c r="G57" s="21">
        <f t="shared" si="0"/>
        <v>448.88</v>
      </c>
      <c r="H57" s="7"/>
    </row>
    <row r="58" spans="1:9" s="6" customFormat="1" ht="30">
      <c r="A58" s="108" t="s">
        <v>133</v>
      </c>
      <c r="B58" s="73" t="s">
        <v>140</v>
      </c>
      <c r="C58" s="72" t="s">
        <v>479</v>
      </c>
      <c r="D58" s="76" t="s">
        <v>27</v>
      </c>
      <c r="E58" s="172">
        <v>2</v>
      </c>
      <c r="F58" s="80">
        <v>183.7</v>
      </c>
      <c r="G58" s="21">
        <f t="shared" si="0"/>
        <v>367.4</v>
      </c>
      <c r="H58" s="7"/>
    </row>
    <row r="59" spans="1:9" s="6" customFormat="1" ht="30">
      <c r="A59" s="108" t="s">
        <v>133</v>
      </c>
      <c r="B59" s="73" t="s">
        <v>142</v>
      </c>
      <c r="C59" s="72" t="s">
        <v>143</v>
      </c>
      <c r="D59" s="76" t="s">
        <v>27</v>
      </c>
      <c r="E59" s="172">
        <v>2</v>
      </c>
      <c r="F59" s="80">
        <v>19.98</v>
      </c>
      <c r="G59" s="21">
        <f t="shared" si="0"/>
        <v>39.96</v>
      </c>
      <c r="H59" s="7"/>
    </row>
    <row r="60" spans="1:9" s="6" customFormat="1" ht="30">
      <c r="A60" s="108" t="s">
        <v>133</v>
      </c>
      <c r="B60" s="73" t="s">
        <v>144</v>
      </c>
      <c r="C60" s="72" t="s">
        <v>410</v>
      </c>
      <c r="D60" s="76" t="s">
        <v>40</v>
      </c>
      <c r="E60" s="77">
        <v>35</v>
      </c>
      <c r="F60" s="80">
        <v>2.37</v>
      </c>
      <c r="G60" s="21">
        <f t="shared" si="0"/>
        <v>82.95</v>
      </c>
      <c r="H60" s="7"/>
    </row>
    <row r="61" spans="1:9" s="6" customFormat="1" ht="47.25" customHeight="1" thickBot="1">
      <c r="A61" s="108" t="s">
        <v>133</v>
      </c>
      <c r="B61" s="73" t="s">
        <v>146</v>
      </c>
      <c r="C61" s="189" t="s">
        <v>886</v>
      </c>
      <c r="D61" s="76" t="s">
        <v>40</v>
      </c>
      <c r="E61" s="77">
        <v>8</v>
      </c>
      <c r="F61" s="80">
        <v>36.67</v>
      </c>
      <c r="G61" s="21">
        <f t="shared" si="0"/>
        <v>293.36</v>
      </c>
      <c r="H61" s="7"/>
    </row>
    <row r="62" spans="1:9" s="6" customFormat="1" ht="47.25" customHeight="1" thickBot="1">
      <c r="A62" s="108" t="s">
        <v>133</v>
      </c>
      <c r="B62" s="73" t="s">
        <v>148</v>
      </c>
      <c r="C62" s="189" t="s">
        <v>887</v>
      </c>
      <c r="D62" s="76" t="s">
        <v>40</v>
      </c>
      <c r="E62" s="77">
        <v>4</v>
      </c>
      <c r="F62" s="80">
        <v>98.17</v>
      </c>
      <c r="G62" s="21">
        <f t="shared" si="0"/>
        <v>392.68</v>
      </c>
      <c r="H62" s="42" t="s">
        <v>153</v>
      </c>
      <c r="I62" s="43">
        <f>ROUND(SUM(G55:G64),2)</f>
        <v>9645.7800000000007</v>
      </c>
    </row>
    <row r="63" spans="1:9" ht="47.25" customHeight="1">
      <c r="A63" s="108" t="s">
        <v>133</v>
      </c>
      <c r="B63" s="73" t="s">
        <v>150</v>
      </c>
      <c r="C63" s="189" t="s">
        <v>873</v>
      </c>
      <c r="D63" s="76" t="s">
        <v>40</v>
      </c>
      <c r="E63" s="77">
        <v>58</v>
      </c>
      <c r="F63" s="80">
        <v>33.33</v>
      </c>
      <c r="G63" s="21">
        <f t="shared" si="0"/>
        <v>1933.14</v>
      </c>
      <c r="H63" s="34"/>
      <c r="I63" s="44"/>
    </row>
    <row r="64" spans="1:9" ht="20.25" customHeight="1" thickBot="1">
      <c r="A64" s="92" t="s">
        <v>133</v>
      </c>
      <c r="B64" s="22" t="s">
        <v>151</v>
      </c>
      <c r="C64" s="23" t="s">
        <v>447</v>
      </c>
      <c r="D64" s="24" t="s">
        <v>52</v>
      </c>
      <c r="E64" s="56">
        <v>67</v>
      </c>
      <c r="F64" s="33">
        <v>86.61</v>
      </c>
      <c r="G64" s="26">
        <f t="shared" si="0"/>
        <v>5802.87</v>
      </c>
    </row>
    <row r="65" spans="1:7" ht="43.5" thickBot="1">
      <c r="A65" s="46"/>
      <c r="B65" s="46"/>
      <c r="C65" s="46"/>
      <c r="D65" s="45"/>
      <c r="E65" s="58"/>
      <c r="F65" s="110" t="s">
        <v>504</v>
      </c>
      <c r="G65" s="111">
        <f>SUM(G6:G64)</f>
        <v>33511.35</v>
      </c>
    </row>
    <row r="66" spans="1:7">
      <c r="A66" s="49"/>
      <c r="B66" s="49"/>
      <c r="C66" s="48"/>
      <c r="D66" s="48"/>
      <c r="E66" s="59"/>
      <c r="F66" s="48"/>
      <c r="G66" s="47"/>
    </row>
  </sheetData>
  <mergeCells count="5">
    <mergeCell ref="A1:G1"/>
    <mergeCell ref="A3:G3"/>
    <mergeCell ref="A4:G4"/>
    <mergeCell ref="H49:H51"/>
    <mergeCell ref="H23:H47"/>
  </mergeCells>
  <phoneticPr fontId="9"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39131-EC50-4E41-B2E1-2A11CCDDC6EC}">
  <dimension ref="A1:I64"/>
  <sheetViews>
    <sheetView topLeftCell="C52" zoomScale="85" zoomScaleNormal="85" workbookViewId="0">
      <selection activeCell="F54" sqref="F54:F62"/>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9" ht="40.15" customHeight="1">
      <c r="A1" s="282" t="s">
        <v>2</v>
      </c>
      <c r="B1" s="282"/>
      <c r="C1" s="282"/>
      <c r="D1" s="282"/>
      <c r="E1" s="282"/>
      <c r="F1" s="282"/>
      <c r="G1" s="282"/>
    </row>
    <row r="2" spans="1:9" ht="21.75" customHeight="1" thickBot="1">
      <c r="A2" s="1"/>
      <c r="B2" s="1"/>
      <c r="C2" s="1"/>
      <c r="D2" s="1"/>
      <c r="E2" s="52"/>
      <c r="F2" s="1"/>
      <c r="G2" s="1"/>
    </row>
    <row r="3" spans="1:9" ht="21.75" customHeight="1">
      <c r="A3" s="283" t="s">
        <v>3</v>
      </c>
      <c r="B3" s="283"/>
      <c r="C3" s="283"/>
      <c r="D3" s="283"/>
      <c r="E3" s="283"/>
      <c r="F3" s="283"/>
      <c r="G3" s="284"/>
    </row>
    <row r="4" spans="1:9" ht="21.75" customHeight="1">
      <c r="A4" s="285" t="s">
        <v>505</v>
      </c>
      <c r="B4" s="285"/>
      <c r="C4" s="285"/>
      <c r="D4" s="285"/>
      <c r="E4" s="285"/>
      <c r="F4" s="285"/>
      <c r="G4" s="286"/>
    </row>
    <row r="5" spans="1:9" ht="43.5" thickBot="1">
      <c r="A5" s="29" t="s">
        <v>5</v>
      </c>
      <c r="B5" s="29" t="s">
        <v>6</v>
      </c>
      <c r="C5" s="29" t="s">
        <v>7</v>
      </c>
      <c r="D5" s="29" t="s">
        <v>8</v>
      </c>
      <c r="E5" s="53" t="s">
        <v>9</v>
      </c>
      <c r="F5" s="30" t="s">
        <v>490</v>
      </c>
      <c r="G5" s="31" t="s">
        <v>11</v>
      </c>
    </row>
    <row r="6" spans="1:9">
      <c r="A6" s="16" t="s">
        <v>12</v>
      </c>
      <c r="B6" s="16" t="s">
        <v>13</v>
      </c>
      <c r="C6" s="17" t="s">
        <v>14</v>
      </c>
      <c r="D6" s="18" t="s">
        <v>15</v>
      </c>
      <c r="E6" s="150">
        <v>8.7999999999999995E-2</v>
      </c>
      <c r="F6" s="19">
        <v>430.34</v>
      </c>
      <c r="G6" s="20">
        <f t="shared" ref="G6:G62" si="0">ROUND((E6*F6),2)</f>
        <v>37.869999999999997</v>
      </c>
    </row>
    <row r="7" spans="1:9" ht="30">
      <c r="A7" s="14" t="s">
        <v>12</v>
      </c>
      <c r="B7" s="14" t="s">
        <v>16</v>
      </c>
      <c r="C7" s="187" t="s">
        <v>824</v>
      </c>
      <c r="D7" s="13" t="s">
        <v>18</v>
      </c>
      <c r="E7" s="55">
        <v>131</v>
      </c>
      <c r="F7" s="3">
        <v>18.53</v>
      </c>
      <c r="G7" s="21">
        <f t="shared" si="0"/>
        <v>2427.4299999999998</v>
      </c>
    </row>
    <row r="8" spans="1:9" ht="45">
      <c r="A8" s="73" t="s">
        <v>12</v>
      </c>
      <c r="B8" s="14" t="s">
        <v>19</v>
      </c>
      <c r="C8" s="140" t="s">
        <v>506</v>
      </c>
      <c r="D8" s="13" t="s">
        <v>18</v>
      </c>
      <c r="E8" s="55">
        <f>E7</f>
        <v>131</v>
      </c>
      <c r="F8" s="113">
        <v>-5.99</v>
      </c>
      <c r="G8" s="21">
        <f t="shared" si="0"/>
        <v>-784.69</v>
      </c>
    </row>
    <row r="9" spans="1:9" ht="30">
      <c r="A9" s="14" t="s">
        <v>12</v>
      </c>
      <c r="B9" s="14" t="s">
        <v>21</v>
      </c>
      <c r="C9" s="2" t="s">
        <v>26</v>
      </c>
      <c r="D9" s="13" t="s">
        <v>27</v>
      </c>
      <c r="E9" s="157">
        <v>1</v>
      </c>
      <c r="F9" s="3">
        <v>8.09</v>
      </c>
      <c r="G9" s="21">
        <f t="shared" si="0"/>
        <v>8.09</v>
      </c>
    </row>
    <row r="10" spans="1:9" ht="15.75" thickBot="1">
      <c r="A10" s="14" t="s">
        <v>12</v>
      </c>
      <c r="B10" s="14" t="s">
        <v>23</v>
      </c>
      <c r="C10" s="2" t="s">
        <v>29</v>
      </c>
      <c r="D10" s="13" t="s">
        <v>27</v>
      </c>
      <c r="E10" s="157">
        <v>1</v>
      </c>
      <c r="F10" s="3">
        <v>21.54</v>
      </c>
      <c r="G10" s="21">
        <f t="shared" si="0"/>
        <v>21.54</v>
      </c>
    </row>
    <row r="11" spans="1:9" ht="30.75" thickBot="1">
      <c r="A11" s="14" t="s">
        <v>12</v>
      </c>
      <c r="B11" s="14" t="s">
        <v>25</v>
      </c>
      <c r="C11" s="75" t="s">
        <v>44</v>
      </c>
      <c r="D11" s="13" t="s">
        <v>18</v>
      </c>
      <c r="E11" s="55">
        <v>0.01</v>
      </c>
      <c r="F11" s="3">
        <v>68</v>
      </c>
      <c r="G11" s="21">
        <f t="shared" si="0"/>
        <v>0.68</v>
      </c>
      <c r="H11" s="42" t="s">
        <v>56</v>
      </c>
      <c r="I11" s="43">
        <f>ROUND(SUM(G6:G11),2)</f>
        <v>1710.92</v>
      </c>
    </row>
    <row r="12" spans="1:9" s="6" customFormat="1" ht="30">
      <c r="A12" s="16" t="s">
        <v>57</v>
      </c>
      <c r="B12" s="16" t="s">
        <v>58</v>
      </c>
      <c r="C12" s="17" t="s">
        <v>59</v>
      </c>
      <c r="D12" s="18" t="s">
        <v>60</v>
      </c>
      <c r="E12" s="54">
        <v>307</v>
      </c>
      <c r="F12" s="27">
        <v>5.51</v>
      </c>
      <c r="G12" s="20">
        <f t="shared" si="0"/>
        <v>1691.57</v>
      </c>
      <c r="H12" s="7"/>
    </row>
    <row r="13" spans="1:9" s="6" customFormat="1" ht="30">
      <c r="A13" s="14" t="s">
        <v>57</v>
      </c>
      <c r="B13" s="70" t="s">
        <v>61</v>
      </c>
      <c r="C13" s="72" t="s">
        <v>499</v>
      </c>
      <c r="D13" s="76" t="s">
        <v>60</v>
      </c>
      <c r="E13" s="77">
        <v>276</v>
      </c>
      <c r="F13" s="78">
        <v>7.27</v>
      </c>
      <c r="G13" s="21">
        <f t="shared" si="0"/>
        <v>2006.52</v>
      </c>
      <c r="H13" s="7"/>
    </row>
    <row r="14" spans="1:9" s="6" customFormat="1" ht="30">
      <c r="A14" s="14" t="s">
        <v>57</v>
      </c>
      <c r="B14" s="14" t="s">
        <v>63</v>
      </c>
      <c r="C14" s="72" t="s">
        <v>463</v>
      </c>
      <c r="D14" s="76" t="s">
        <v>60</v>
      </c>
      <c r="E14" s="195">
        <v>142</v>
      </c>
      <c r="F14" s="78">
        <v>4.5999999999999996</v>
      </c>
      <c r="G14" s="21">
        <f t="shared" si="0"/>
        <v>653.20000000000005</v>
      </c>
      <c r="H14" s="7"/>
    </row>
    <row r="15" spans="1:9" s="6" customFormat="1">
      <c r="A15" s="14" t="s">
        <v>57</v>
      </c>
      <c r="B15" s="14" t="s">
        <v>65</v>
      </c>
      <c r="C15" s="189" t="s">
        <v>841</v>
      </c>
      <c r="D15" s="76" t="s">
        <v>52</v>
      </c>
      <c r="E15" s="195">
        <v>573</v>
      </c>
      <c r="F15" s="78">
        <v>0.74</v>
      </c>
      <c r="G15" s="21">
        <f t="shared" si="0"/>
        <v>424.02</v>
      </c>
      <c r="H15" s="7"/>
    </row>
    <row r="16" spans="1:9" s="6" customFormat="1" ht="30">
      <c r="A16" s="14" t="s">
        <v>57</v>
      </c>
      <c r="B16" s="14" t="s">
        <v>67</v>
      </c>
      <c r="C16" s="266" t="s">
        <v>912</v>
      </c>
      <c r="D16" s="76" t="s">
        <v>60</v>
      </c>
      <c r="E16" s="195">
        <v>176</v>
      </c>
      <c r="F16" s="78">
        <v>14.96</v>
      </c>
      <c r="G16" s="21">
        <f t="shared" si="0"/>
        <v>2632.96</v>
      </c>
      <c r="H16" s="7"/>
    </row>
    <row r="17" spans="1:9" s="6" customFormat="1">
      <c r="A17" s="14" t="s">
        <v>57</v>
      </c>
      <c r="B17" s="14" t="s">
        <v>69</v>
      </c>
      <c r="C17" s="72" t="s">
        <v>72</v>
      </c>
      <c r="D17" s="76" t="s">
        <v>52</v>
      </c>
      <c r="E17" s="195">
        <v>573</v>
      </c>
      <c r="F17" s="78">
        <v>1.3</v>
      </c>
      <c r="G17" s="21">
        <f t="shared" si="0"/>
        <v>744.9</v>
      </c>
      <c r="H17" s="7"/>
    </row>
    <row r="18" spans="1:9" s="6" customFormat="1" ht="30">
      <c r="A18" s="14" t="s">
        <v>57</v>
      </c>
      <c r="B18" s="14" t="s">
        <v>70</v>
      </c>
      <c r="C18" s="189" t="s">
        <v>64</v>
      </c>
      <c r="D18" s="76" t="s">
        <v>60</v>
      </c>
      <c r="E18" s="77">
        <v>11</v>
      </c>
      <c r="F18" s="78">
        <v>8.17</v>
      </c>
      <c r="G18" s="21">
        <f t="shared" si="0"/>
        <v>89.87</v>
      </c>
      <c r="H18" s="7"/>
    </row>
    <row r="19" spans="1:9" s="6" customFormat="1">
      <c r="A19" s="14" t="s">
        <v>57</v>
      </c>
      <c r="B19" s="73" t="s">
        <v>75</v>
      </c>
      <c r="C19" s="72" t="s">
        <v>76</v>
      </c>
      <c r="D19" s="76" t="s">
        <v>52</v>
      </c>
      <c r="E19" s="77">
        <v>282</v>
      </c>
      <c r="F19" s="78">
        <v>0.79</v>
      </c>
      <c r="G19" s="21">
        <f t="shared" si="0"/>
        <v>222.78</v>
      </c>
      <c r="H19" s="7"/>
    </row>
    <row r="20" spans="1:9" s="6" customFormat="1" ht="15.75" thickBot="1">
      <c r="A20" s="14" t="s">
        <v>57</v>
      </c>
      <c r="B20" s="73" t="s">
        <v>77</v>
      </c>
      <c r="C20" s="72" t="s">
        <v>78</v>
      </c>
      <c r="D20" s="76" t="s">
        <v>52</v>
      </c>
      <c r="E20" s="77">
        <v>31</v>
      </c>
      <c r="F20" s="78">
        <v>1.35</v>
      </c>
      <c r="G20" s="21">
        <f t="shared" si="0"/>
        <v>41.85</v>
      </c>
      <c r="H20" s="7"/>
    </row>
    <row r="21" spans="1:9" s="6" customFormat="1" ht="28.15" customHeight="1" thickBot="1">
      <c r="A21" s="70" t="s">
        <v>57</v>
      </c>
      <c r="B21" s="70" t="s">
        <v>79</v>
      </c>
      <c r="C21" s="75" t="s">
        <v>80</v>
      </c>
      <c r="D21" s="61" t="s">
        <v>52</v>
      </c>
      <c r="E21" s="81">
        <v>313</v>
      </c>
      <c r="F21" s="103">
        <v>2.2400000000000002</v>
      </c>
      <c r="G21" s="82">
        <f t="shared" si="0"/>
        <v>701.12</v>
      </c>
      <c r="H21" s="42" t="s">
        <v>81</v>
      </c>
      <c r="I21" s="43">
        <f>ROUND(SUM(G12:G21),2)</f>
        <v>9208.7900000000009</v>
      </c>
    </row>
    <row r="22" spans="1:9" s="6" customFormat="1" ht="45" customHeight="1">
      <c r="A22" s="96" t="s">
        <v>881</v>
      </c>
      <c r="B22" s="16" t="s">
        <v>83</v>
      </c>
      <c r="C22" s="17" t="s">
        <v>88</v>
      </c>
      <c r="D22" s="158"/>
      <c r="E22" s="159"/>
      <c r="F22" s="160"/>
      <c r="G22" s="161"/>
      <c r="H22" s="277" t="s">
        <v>233</v>
      </c>
    </row>
    <row r="23" spans="1:9" s="6" customFormat="1" ht="30">
      <c r="A23" s="14" t="s">
        <v>881</v>
      </c>
      <c r="B23" s="14" t="s">
        <v>507</v>
      </c>
      <c r="C23" s="72" t="s">
        <v>508</v>
      </c>
      <c r="D23" s="76" t="s">
        <v>60</v>
      </c>
      <c r="E23" s="77">
        <v>240</v>
      </c>
      <c r="F23" s="80">
        <v>17.989999999999998</v>
      </c>
      <c r="G23" s="21">
        <f t="shared" si="0"/>
        <v>4317.6000000000004</v>
      </c>
      <c r="H23" s="278"/>
    </row>
    <row r="24" spans="1:9" s="6" customFormat="1" ht="30">
      <c r="A24" s="14" t="s">
        <v>881</v>
      </c>
      <c r="B24" s="73" t="s">
        <v>509</v>
      </c>
      <c r="C24" s="72" t="s">
        <v>93</v>
      </c>
      <c r="D24" s="76" t="s">
        <v>60</v>
      </c>
      <c r="E24" s="77">
        <v>240</v>
      </c>
      <c r="F24" s="80"/>
      <c r="G24" s="21">
        <f t="shared" si="0"/>
        <v>0</v>
      </c>
      <c r="H24" s="278"/>
    </row>
    <row r="25" spans="1:9" s="6" customFormat="1" ht="30">
      <c r="A25" s="14" t="s">
        <v>881</v>
      </c>
      <c r="B25" s="73" t="s">
        <v>219</v>
      </c>
      <c r="C25" s="72" t="s">
        <v>95</v>
      </c>
      <c r="D25" s="162"/>
      <c r="E25" s="163"/>
      <c r="F25" s="164"/>
      <c r="G25" s="165"/>
      <c r="H25" s="278"/>
    </row>
    <row r="26" spans="1:9" s="6" customFormat="1" ht="30">
      <c r="A26" s="14" t="s">
        <v>881</v>
      </c>
      <c r="B26" s="73" t="s">
        <v>510</v>
      </c>
      <c r="C26" s="72" t="s">
        <v>511</v>
      </c>
      <c r="D26" s="76" t="s">
        <v>52</v>
      </c>
      <c r="E26" s="195">
        <v>380</v>
      </c>
      <c r="F26" s="80"/>
      <c r="G26" s="21">
        <f t="shared" si="0"/>
        <v>0</v>
      </c>
      <c r="H26" s="278"/>
    </row>
    <row r="27" spans="1:9" s="6" customFormat="1" ht="30">
      <c r="A27" s="14" t="s">
        <v>881</v>
      </c>
      <c r="B27" s="73" t="s">
        <v>512</v>
      </c>
      <c r="C27" s="72" t="s">
        <v>99</v>
      </c>
      <c r="D27" s="76" t="s">
        <v>52</v>
      </c>
      <c r="E27" s="195">
        <v>380</v>
      </c>
      <c r="F27" s="80">
        <v>13.23</v>
      </c>
      <c r="G27" s="21">
        <f t="shared" si="0"/>
        <v>5027.3999999999996</v>
      </c>
      <c r="H27" s="278"/>
    </row>
    <row r="28" spans="1:9" s="6" customFormat="1" ht="30">
      <c r="A28" s="14" t="s">
        <v>881</v>
      </c>
      <c r="B28" s="73" t="s">
        <v>221</v>
      </c>
      <c r="C28" s="72" t="s">
        <v>101</v>
      </c>
      <c r="D28" s="76" t="s">
        <v>52</v>
      </c>
      <c r="E28" s="195">
        <v>326</v>
      </c>
      <c r="F28" s="80">
        <v>17.45</v>
      </c>
      <c r="G28" s="21">
        <f t="shared" si="0"/>
        <v>5688.7</v>
      </c>
      <c r="H28" s="278"/>
    </row>
    <row r="29" spans="1:9" s="6" customFormat="1" ht="30">
      <c r="A29" s="14" t="s">
        <v>881</v>
      </c>
      <c r="B29" s="73" t="s">
        <v>223</v>
      </c>
      <c r="C29" s="72" t="s">
        <v>103</v>
      </c>
      <c r="D29" s="76" t="s">
        <v>52</v>
      </c>
      <c r="E29" s="195">
        <v>326</v>
      </c>
      <c r="F29" s="80">
        <v>0.26</v>
      </c>
      <c r="G29" s="21">
        <f t="shared" si="0"/>
        <v>84.76</v>
      </c>
      <c r="H29" s="278"/>
    </row>
    <row r="30" spans="1:9" s="6" customFormat="1" ht="30">
      <c r="A30" s="14" t="s">
        <v>881</v>
      </c>
      <c r="B30" s="73" t="s">
        <v>225</v>
      </c>
      <c r="C30" s="72" t="s">
        <v>105</v>
      </c>
      <c r="D30" s="76" t="s">
        <v>52</v>
      </c>
      <c r="E30" s="195">
        <v>325</v>
      </c>
      <c r="F30" s="80">
        <v>16</v>
      </c>
      <c r="G30" s="21">
        <f t="shared" si="0"/>
        <v>5200</v>
      </c>
      <c r="H30" s="278"/>
    </row>
    <row r="31" spans="1:9" s="6" customFormat="1" ht="30">
      <c r="A31" s="14" t="s">
        <v>881</v>
      </c>
      <c r="B31" s="73" t="s">
        <v>227</v>
      </c>
      <c r="C31" s="72" t="s">
        <v>107</v>
      </c>
      <c r="D31" s="76" t="s">
        <v>52</v>
      </c>
      <c r="E31" s="195">
        <v>325</v>
      </c>
      <c r="F31" s="80">
        <v>0.32</v>
      </c>
      <c r="G31" s="21">
        <f t="shared" si="0"/>
        <v>104</v>
      </c>
      <c r="H31" s="278"/>
    </row>
    <row r="32" spans="1:9" s="6" customFormat="1" ht="30">
      <c r="A32" s="14" t="s">
        <v>881</v>
      </c>
      <c r="B32" s="73" t="s">
        <v>229</v>
      </c>
      <c r="C32" s="72" t="s">
        <v>109</v>
      </c>
      <c r="D32" s="76" t="s">
        <v>52</v>
      </c>
      <c r="E32" s="195">
        <v>324</v>
      </c>
      <c r="F32" s="80">
        <v>11.89</v>
      </c>
      <c r="G32" s="21">
        <f t="shared" si="0"/>
        <v>3852.36</v>
      </c>
      <c r="H32" s="278"/>
    </row>
    <row r="33" spans="1:9" s="6" customFormat="1" ht="50.25" customHeight="1">
      <c r="A33" s="14" t="s">
        <v>881</v>
      </c>
      <c r="B33" s="73" t="s">
        <v>230</v>
      </c>
      <c r="C33" s="2" t="s">
        <v>111</v>
      </c>
      <c r="D33" s="13" t="s">
        <v>52</v>
      </c>
      <c r="E33" s="188">
        <v>324</v>
      </c>
      <c r="F33" s="80">
        <v>0.28000000000000003</v>
      </c>
      <c r="G33" s="21">
        <f t="shared" si="0"/>
        <v>90.72</v>
      </c>
      <c r="H33" s="278"/>
      <c r="I33" s="44"/>
    </row>
    <row r="34" spans="1:9" s="6" customFormat="1" ht="43.5" customHeight="1" thickBot="1">
      <c r="A34" s="190" t="s">
        <v>881</v>
      </c>
      <c r="B34" s="197" t="s">
        <v>231</v>
      </c>
      <c r="C34" s="187" t="s">
        <v>295</v>
      </c>
      <c r="D34" s="186" t="s">
        <v>40</v>
      </c>
      <c r="E34" s="188">
        <v>7</v>
      </c>
      <c r="F34" s="80">
        <v>1.98</v>
      </c>
      <c r="G34" s="21">
        <f t="shared" ref="G34" si="1">ROUND((E34*F34),2)</f>
        <v>13.86</v>
      </c>
      <c r="H34" s="278"/>
    </row>
    <row r="35" spans="1:9" s="6" customFormat="1" ht="43.5" customHeight="1">
      <c r="A35" s="16" t="s">
        <v>882</v>
      </c>
      <c r="B35" s="16" t="s">
        <v>83</v>
      </c>
      <c r="C35" s="17" t="s">
        <v>113</v>
      </c>
      <c r="D35" s="158"/>
      <c r="E35" s="159"/>
      <c r="F35" s="166"/>
      <c r="G35" s="161"/>
      <c r="H35" s="278"/>
    </row>
    <row r="36" spans="1:9" s="6" customFormat="1" ht="43.5" customHeight="1">
      <c r="A36" s="14" t="s">
        <v>882</v>
      </c>
      <c r="B36" s="14" t="s">
        <v>507</v>
      </c>
      <c r="C36" s="2" t="s">
        <v>513</v>
      </c>
      <c r="D36" s="13" t="s">
        <v>60</v>
      </c>
      <c r="E36" s="77">
        <v>158</v>
      </c>
      <c r="F36" s="4"/>
      <c r="G36" s="21">
        <f t="shared" si="0"/>
        <v>0</v>
      </c>
      <c r="H36" s="278"/>
    </row>
    <row r="37" spans="1:9" s="6" customFormat="1" ht="43.5" customHeight="1">
      <c r="A37" s="14" t="s">
        <v>882</v>
      </c>
      <c r="B37" s="73" t="s">
        <v>509</v>
      </c>
      <c r="C37" s="2" t="s">
        <v>115</v>
      </c>
      <c r="D37" s="13" t="s">
        <v>60</v>
      </c>
      <c r="E37" s="77">
        <v>158</v>
      </c>
      <c r="F37" s="4"/>
      <c r="G37" s="21">
        <f t="shared" si="0"/>
        <v>0</v>
      </c>
      <c r="H37" s="278"/>
    </row>
    <row r="38" spans="1:9" s="6" customFormat="1" ht="43.5" customHeight="1">
      <c r="A38" s="14" t="s">
        <v>882</v>
      </c>
      <c r="B38" s="73" t="s">
        <v>219</v>
      </c>
      <c r="C38" s="72" t="s">
        <v>237</v>
      </c>
      <c r="D38" s="162"/>
      <c r="E38" s="163"/>
      <c r="F38" s="167"/>
      <c r="G38" s="165"/>
      <c r="H38" s="278"/>
    </row>
    <row r="39" spans="1:9" s="6" customFormat="1" ht="43.5" customHeight="1">
      <c r="A39" s="14" t="s">
        <v>882</v>
      </c>
      <c r="B39" s="73" t="s">
        <v>510</v>
      </c>
      <c r="C39" s="72" t="s">
        <v>514</v>
      </c>
      <c r="D39" s="76" t="s">
        <v>52</v>
      </c>
      <c r="E39" s="195">
        <v>380</v>
      </c>
      <c r="F39" s="4"/>
      <c r="G39" s="21">
        <f t="shared" si="0"/>
        <v>0</v>
      </c>
      <c r="H39" s="278"/>
    </row>
    <row r="40" spans="1:9" s="6" customFormat="1" ht="43.5" customHeight="1">
      <c r="A40" s="14" t="s">
        <v>882</v>
      </c>
      <c r="B40" s="73" t="s">
        <v>512</v>
      </c>
      <c r="C40" s="72" t="s">
        <v>118</v>
      </c>
      <c r="D40" s="76" t="s">
        <v>52</v>
      </c>
      <c r="E40" s="195">
        <v>380</v>
      </c>
      <c r="F40" s="4"/>
      <c r="G40" s="21">
        <f t="shared" si="0"/>
        <v>0</v>
      </c>
      <c r="H40" s="278"/>
    </row>
    <row r="41" spans="1:9" s="6" customFormat="1" ht="43.5" customHeight="1">
      <c r="A41" s="14" t="s">
        <v>882</v>
      </c>
      <c r="B41" s="73" t="s">
        <v>221</v>
      </c>
      <c r="C41" s="72" t="s">
        <v>101</v>
      </c>
      <c r="D41" s="76" t="s">
        <v>52</v>
      </c>
      <c r="E41" s="195">
        <v>326</v>
      </c>
      <c r="F41" s="4"/>
      <c r="G41" s="21">
        <f t="shared" si="0"/>
        <v>0</v>
      </c>
      <c r="H41" s="278"/>
    </row>
    <row r="42" spans="1:9" s="6" customFormat="1" ht="43.5" customHeight="1">
      <c r="A42" s="14" t="s">
        <v>882</v>
      </c>
      <c r="B42" s="73" t="s">
        <v>223</v>
      </c>
      <c r="C42" s="72" t="s">
        <v>103</v>
      </c>
      <c r="D42" s="76" t="s">
        <v>52</v>
      </c>
      <c r="E42" s="195">
        <v>326</v>
      </c>
      <c r="F42" s="4"/>
      <c r="G42" s="21">
        <f t="shared" si="0"/>
        <v>0</v>
      </c>
      <c r="H42" s="278"/>
    </row>
    <row r="43" spans="1:9" s="6" customFormat="1" ht="51" customHeight="1">
      <c r="A43" s="14" t="s">
        <v>882</v>
      </c>
      <c r="B43" s="73" t="s">
        <v>225</v>
      </c>
      <c r="C43" s="72" t="s">
        <v>105</v>
      </c>
      <c r="D43" s="76" t="s">
        <v>52</v>
      </c>
      <c r="E43" s="195">
        <v>325</v>
      </c>
      <c r="F43" s="4"/>
      <c r="G43" s="21">
        <f t="shared" si="0"/>
        <v>0</v>
      </c>
      <c r="H43" s="278"/>
    </row>
    <row r="44" spans="1:9" s="6" customFormat="1" ht="46.5" customHeight="1">
      <c r="A44" s="14" t="s">
        <v>882</v>
      </c>
      <c r="B44" s="73" t="s">
        <v>227</v>
      </c>
      <c r="C44" s="93" t="s">
        <v>107</v>
      </c>
      <c r="D44" s="88" t="s">
        <v>52</v>
      </c>
      <c r="E44" s="195">
        <v>325</v>
      </c>
      <c r="F44" s="98"/>
      <c r="G44" s="21">
        <f t="shared" si="0"/>
        <v>0</v>
      </c>
      <c r="H44" s="278"/>
      <c r="I44" s="250"/>
    </row>
    <row r="45" spans="1:9" s="6" customFormat="1" ht="46.5" customHeight="1">
      <c r="A45" s="14" t="s">
        <v>882</v>
      </c>
      <c r="B45" s="73" t="s">
        <v>229</v>
      </c>
      <c r="C45" s="2" t="s">
        <v>109</v>
      </c>
      <c r="D45" s="13" t="s">
        <v>52</v>
      </c>
      <c r="E45" s="195">
        <v>324</v>
      </c>
      <c r="F45" s="4"/>
      <c r="G45" s="97">
        <f t="shared" si="0"/>
        <v>0</v>
      </c>
      <c r="H45" s="278"/>
      <c r="I45" s="250"/>
    </row>
    <row r="46" spans="1:9" s="6" customFormat="1" ht="31.9" customHeight="1" thickBot="1">
      <c r="A46" s="14" t="s">
        <v>882</v>
      </c>
      <c r="B46" s="73" t="s">
        <v>230</v>
      </c>
      <c r="C46" s="2" t="s">
        <v>111</v>
      </c>
      <c r="D46" s="13" t="s">
        <v>52</v>
      </c>
      <c r="E46" s="188">
        <v>324</v>
      </c>
      <c r="F46" s="4"/>
      <c r="G46" s="97">
        <f t="shared" si="0"/>
        <v>0</v>
      </c>
      <c r="H46" s="279"/>
      <c r="I46" s="251"/>
    </row>
    <row r="47" spans="1:9" s="6" customFormat="1" ht="30" customHeight="1" thickBot="1">
      <c r="A47" s="212" t="s">
        <v>881</v>
      </c>
      <c r="B47" s="212" t="s">
        <v>231</v>
      </c>
      <c r="C47" s="191" t="s">
        <v>295</v>
      </c>
      <c r="D47" s="248" t="s">
        <v>40</v>
      </c>
      <c r="E47" s="249">
        <v>7</v>
      </c>
      <c r="F47" s="33"/>
      <c r="G47" s="26">
        <f t="shared" si="0"/>
        <v>0</v>
      </c>
      <c r="H47" s="42" t="s">
        <v>85</v>
      </c>
      <c r="I47" s="43">
        <f>ROUND(SUM(G23:G47),2)</f>
        <v>24379.4</v>
      </c>
    </row>
    <row r="48" spans="1:9" s="6" customFormat="1" ht="47.25" customHeight="1">
      <c r="A48" s="73" t="s">
        <v>515</v>
      </c>
      <c r="B48" s="73" t="s">
        <v>87</v>
      </c>
      <c r="C48" s="72" t="s">
        <v>122</v>
      </c>
      <c r="D48" s="162"/>
      <c r="E48" s="163"/>
      <c r="F48" s="176"/>
      <c r="G48" s="246"/>
      <c r="H48" s="293" t="s">
        <v>495</v>
      </c>
      <c r="I48" s="44"/>
    </row>
    <row r="49" spans="1:9" s="6" customFormat="1" ht="47.25" customHeight="1">
      <c r="A49" s="73" t="s">
        <v>515</v>
      </c>
      <c r="B49" s="73" t="s">
        <v>90</v>
      </c>
      <c r="C49" s="72" t="s">
        <v>516</v>
      </c>
      <c r="D49" s="76" t="s">
        <v>60</v>
      </c>
      <c r="E49" s="195">
        <v>82</v>
      </c>
      <c r="F49" s="4">
        <v>14.41</v>
      </c>
      <c r="G49" s="21">
        <f>ROUND((E49*F49),2)</f>
        <v>1181.6199999999999</v>
      </c>
      <c r="H49" s="294"/>
      <c r="I49" s="44"/>
    </row>
    <row r="50" spans="1:9" s="6" customFormat="1" ht="19.5" customHeight="1">
      <c r="A50" s="73" t="s">
        <v>515</v>
      </c>
      <c r="B50" s="73" t="s">
        <v>92</v>
      </c>
      <c r="C50" s="72" t="s">
        <v>127</v>
      </c>
      <c r="D50" s="76" t="s">
        <v>60</v>
      </c>
      <c r="E50" s="195">
        <v>82</v>
      </c>
      <c r="F50" s="4"/>
      <c r="G50" s="21">
        <f t="shared" si="0"/>
        <v>0</v>
      </c>
      <c r="H50" s="294"/>
      <c r="I50" s="44"/>
    </row>
    <row r="51" spans="1:9" s="6" customFormat="1" ht="47.25" customHeight="1" thickBot="1">
      <c r="A51" s="73" t="s">
        <v>515</v>
      </c>
      <c r="B51" s="73" t="s">
        <v>94</v>
      </c>
      <c r="C51" s="72" t="s">
        <v>129</v>
      </c>
      <c r="D51" s="162"/>
      <c r="E51" s="163"/>
      <c r="F51" s="178"/>
      <c r="G51" s="165"/>
      <c r="H51" s="295"/>
      <c r="I51" s="44"/>
    </row>
    <row r="52" spans="1:9" s="6" customFormat="1" ht="47.25" customHeight="1" thickBot="1">
      <c r="A52" s="73" t="s">
        <v>515</v>
      </c>
      <c r="B52" s="73" t="s">
        <v>96</v>
      </c>
      <c r="C52" s="189" t="s">
        <v>835</v>
      </c>
      <c r="D52" s="76" t="s">
        <v>52</v>
      </c>
      <c r="E52" s="77">
        <v>116</v>
      </c>
      <c r="F52" s="102">
        <v>5.71</v>
      </c>
      <c r="G52" s="21">
        <f t="shared" si="0"/>
        <v>662.36</v>
      </c>
      <c r="H52" s="42" t="s">
        <v>119</v>
      </c>
      <c r="I52" s="43">
        <f>ROUND(SUM(G48:G53),2)</f>
        <v>1843.98</v>
      </c>
    </row>
    <row r="53" spans="1:9" s="6" customFormat="1" ht="45.75" thickBot="1">
      <c r="A53" s="73" t="s">
        <v>515</v>
      </c>
      <c r="B53" s="73" t="s">
        <v>98</v>
      </c>
      <c r="C53" s="189" t="s">
        <v>831</v>
      </c>
      <c r="D53" s="76" t="s">
        <v>52</v>
      </c>
      <c r="E53" s="77">
        <v>116</v>
      </c>
      <c r="F53" s="101"/>
      <c r="G53" s="21">
        <f t="shared" si="0"/>
        <v>0</v>
      </c>
      <c r="H53" s="7"/>
    </row>
    <row r="54" spans="1:9" s="6" customFormat="1" ht="30">
      <c r="A54" s="105" t="s">
        <v>517</v>
      </c>
      <c r="B54" s="16" t="s">
        <v>121</v>
      </c>
      <c r="C54" s="17" t="s">
        <v>135</v>
      </c>
      <c r="D54" s="18" t="s">
        <v>27</v>
      </c>
      <c r="E54" s="171">
        <v>1</v>
      </c>
      <c r="F54" s="32">
        <v>112.21</v>
      </c>
      <c r="G54" s="20">
        <f t="shared" si="0"/>
        <v>112.21</v>
      </c>
      <c r="H54" s="7"/>
    </row>
    <row r="55" spans="1:9" s="6" customFormat="1" ht="30">
      <c r="A55" s="108" t="s">
        <v>517</v>
      </c>
      <c r="B55" s="73" t="s">
        <v>128</v>
      </c>
      <c r="C55" s="72" t="s">
        <v>137</v>
      </c>
      <c r="D55" s="76" t="s">
        <v>27</v>
      </c>
      <c r="E55" s="172">
        <v>2</v>
      </c>
      <c r="F55" s="80">
        <v>133.44999999999999</v>
      </c>
      <c r="G55" s="21">
        <f t="shared" si="0"/>
        <v>266.89999999999998</v>
      </c>
      <c r="H55" s="7"/>
    </row>
    <row r="56" spans="1:9" s="6" customFormat="1" ht="30">
      <c r="A56" s="108" t="s">
        <v>517</v>
      </c>
      <c r="B56" s="73" t="s">
        <v>241</v>
      </c>
      <c r="C56" s="72" t="s">
        <v>143</v>
      </c>
      <c r="D56" s="76" t="s">
        <v>27</v>
      </c>
      <c r="E56" s="172">
        <v>2</v>
      </c>
      <c r="F56" s="80">
        <v>19.989999999999998</v>
      </c>
      <c r="G56" s="21">
        <f t="shared" si="0"/>
        <v>39.979999999999997</v>
      </c>
      <c r="H56" s="7"/>
    </row>
    <row r="57" spans="1:9" s="6" customFormat="1" ht="30">
      <c r="A57" s="108" t="s">
        <v>517</v>
      </c>
      <c r="B57" s="73" t="s">
        <v>243</v>
      </c>
      <c r="C57" s="72" t="s">
        <v>518</v>
      </c>
      <c r="D57" s="76" t="s">
        <v>40</v>
      </c>
      <c r="E57" s="77">
        <v>59</v>
      </c>
      <c r="F57" s="80">
        <v>2.37</v>
      </c>
      <c r="G57" s="21">
        <f t="shared" si="0"/>
        <v>139.83000000000001</v>
      </c>
      <c r="H57" s="7"/>
    </row>
    <row r="58" spans="1:9" s="6" customFormat="1" ht="30">
      <c r="A58" s="108" t="s">
        <v>517</v>
      </c>
      <c r="B58" s="73" t="s">
        <v>245</v>
      </c>
      <c r="C58" s="72" t="s">
        <v>519</v>
      </c>
      <c r="D58" s="76" t="s">
        <v>52</v>
      </c>
      <c r="E58" s="77">
        <v>2.7</v>
      </c>
      <c r="F58" s="80">
        <v>27.16</v>
      </c>
      <c r="G58" s="21">
        <f t="shared" si="0"/>
        <v>73.33</v>
      </c>
      <c r="H58" s="7"/>
    </row>
    <row r="59" spans="1:9" s="6" customFormat="1" ht="30">
      <c r="A59" s="108" t="s">
        <v>517</v>
      </c>
      <c r="B59" s="73" t="s">
        <v>520</v>
      </c>
      <c r="C59" s="72" t="s">
        <v>149</v>
      </c>
      <c r="D59" s="76" t="s">
        <v>52</v>
      </c>
      <c r="E59" s="77">
        <v>2.1</v>
      </c>
      <c r="F59" s="80">
        <v>27.15</v>
      </c>
      <c r="G59" s="21">
        <f t="shared" si="0"/>
        <v>57.02</v>
      </c>
      <c r="H59" s="7"/>
    </row>
    <row r="60" spans="1:9" s="6" customFormat="1" ht="47.25" customHeight="1" thickBot="1">
      <c r="A60" s="108" t="s">
        <v>517</v>
      </c>
      <c r="B60" s="73" t="s">
        <v>521</v>
      </c>
      <c r="C60" s="189" t="s">
        <v>873</v>
      </c>
      <c r="D60" s="76" t="s">
        <v>40</v>
      </c>
      <c r="E60" s="77">
        <v>98</v>
      </c>
      <c r="F60" s="80">
        <v>29.83</v>
      </c>
      <c r="G60" s="21">
        <f t="shared" si="0"/>
        <v>2923.34</v>
      </c>
      <c r="H60" s="7"/>
    </row>
    <row r="61" spans="1:9" s="6" customFormat="1" ht="47.25" customHeight="1" thickBot="1">
      <c r="A61" s="108" t="s">
        <v>517</v>
      </c>
      <c r="B61" s="73" t="s">
        <v>522</v>
      </c>
      <c r="C61" s="189" t="s">
        <v>886</v>
      </c>
      <c r="D61" s="76" t="s">
        <v>40</v>
      </c>
      <c r="E61" s="77">
        <v>15</v>
      </c>
      <c r="F61" s="80">
        <v>38.76</v>
      </c>
      <c r="G61" s="21">
        <f t="shared" si="0"/>
        <v>581.4</v>
      </c>
      <c r="H61" s="42" t="s">
        <v>132</v>
      </c>
      <c r="I61" s="43">
        <f>ROUND(SUM(G54:G62),2)</f>
        <v>4979.45</v>
      </c>
    </row>
    <row r="62" spans="1:9" ht="47.25" customHeight="1" thickBot="1">
      <c r="A62" s="107" t="s">
        <v>517</v>
      </c>
      <c r="B62" s="22" t="s">
        <v>523</v>
      </c>
      <c r="C62" s="191" t="s">
        <v>887</v>
      </c>
      <c r="D62" s="24" t="s">
        <v>40</v>
      </c>
      <c r="E62" s="56">
        <v>8</v>
      </c>
      <c r="F62" s="33">
        <v>98.18</v>
      </c>
      <c r="G62" s="26">
        <f t="shared" si="0"/>
        <v>785.44</v>
      </c>
      <c r="H62" s="34"/>
      <c r="I62" s="44"/>
    </row>
    <row r="63" spans="1:9" ht="20.25" customHeight="1" thickBot="1">
      <c r="A63" s="46"/>
      <c r="B63" s="46"/>
      <c r="C63" s="46"/>
      <c r="D63" s="45"/>
      <c r="E63" s="58"/>
      <c r="F63" s="110" t="s">
        <v>524</v>
      </c>
      <c r="G63" s="111">
        <f>SUM(G6:G62)</f>
        <v>42122.540000000015</v>
      </c>
    </row>
    <row r="64" spans="1:9">
      <c r="A64" s="49"/>
      <c r="B64" s="49"/>
      <c r="C64" s="48"/>
      <c r="D64" s="48"/>
      <c r="E64" s="59"/>
      <c r="F64" s="48"/>
      <c r="G64" s="47"/>
    </row>
  </sheetData>
  <mergeCells count="5">
    <mergeCell ref="H48:H51"/>
    <mergeCell ref="H22:H46"/>
    <mergeCell ref="A1:G1"/>
    <mergeCell ref="A3:G3"/>
    <mergeCell ref="A4:G4"/>
  </mergeCells>
  <phoneticPr fontId="9"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3819D-65EC-4218-BC08-DE9BCE2966C7}">
  <dimension ref="A1:J74"/>
  <sheetViews>
    <sheetView topLeftCell="C60" zoomScale="85" zoomScaleNormal="85" workbookViewId="0">
      <selection activeCell="F62" sqref="F62:F72"/>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10" ht="40.15" customHeight="1">
      <c r="A1" s="282" t="s">
        <v>2</v>
      </c>
      <c r="B1" s="282"/>
      <c r="C1" s="282"/>
      <c r="D1" s="282"/>
      <c r="E1" s="282"/>
      <c r="F1" s="282"/>
      <c r="G1" s="282"/>
    </row>
    <row r="2" spans="1:10" ht="21.75" customHeight="1" thickBot="1">
      <c r="A2" s="1"/>
      <c r="B2" s="1"/>
      <c r="C2" s="1"/>
      <c r="D2" s="1"/>
      <c r="E2" s="52"/>
      <c r="F2" s="1"/>
      <c r="G2" s="1"/>
    </row>
    <row r="3" spans="1:10" ht="21.75" customHeight="1">
      <c r="A3" s="283" t="s">
        <v>3</v>
      </c>
      <c r="B3" s="283"/>
      <c r="C3" s="283"/>
      <c r="D3" s="283"/>
      <c r="E3" s="283"/>
      <c r="F3" s="283"/>
      <c r="G3" s="284"/>
    </row>
    <row r="4" spans="1:10" ht="21.75" customHeight="1">
      <c r="A4" s="285" t="s">
        <v>525</v>
      </c>
      <c r="B4" s="285"/>
      <c r="C4" s="285"/>
      <c r="D4" s="285"/>
      <c r="E4" s="285"/>
      <c r="F4" s="285"/>
      <c r="G4" s="286"/>
    </row>
    <row r="5" spans="1:10" ht="43.5" thickBot="1">
      <c r="A5" s="29" t="s">
        <v>5</v>
      </c>
      <c r="B5" s="29" t="s">
        <v>6</v>
      </c>
      <c r="C5" s="29" t="s">
        <v>7</v>
      </c>
      <c r="D5" s="29" t="s">
        <v>8</v>
      </c>
      <c r="E5" s="53" t="s">
        <v>9</v>
      </c>
      <c r="F5" s="30" t="s">
        <v>490</v>
      </c>
      <c r="G5" s="31" t="s">
        <v>11</v>
      </c>
    </row>
    <row r="6" spans="1:10">
      <c r="A6" s="16" t="s">
        <v>12</v>
      </c>
      <c r="B6" s="16" t="s">
        <v>13</v>
      </c>
      <c r="C6" s="17" t="s">
        <v>14</v>
      </c>
      <c r="D6" s="18" t="s">
        <v>15</v>
      </c>
      <c r="E6" s="150">
        <v>3.6999999999999998E-2</v>
      </c>
      <c r="F6" s="19">
        <v>430</v>
      </c>
      <c r="G6" s="20">
        <f t="shared" ref="G6:G72" si="0">ROUND((E6*F6),2)</f>
        <v>15.91</v>
      </c>
    </row>
    <row r="7" spans="1:10" ht="30">
      <c r="A7" s="14" t="s">
        <v>12</v>
      </c>
      <c r="B7" s="14" t="s">
        <v>16</v>
      </c>
      <c r="C7" s="187" t="s">
        <v>825</v>
      </c>
      <c r="D7" s="13" t="s">
        <v>18</v>
      </c>
      <c r="E7" s="55">
        <v>60</v>
      </c>
      <c r="F7" s="3">
        <v>18.53</v>
      </c>
      <c r="G7" s="21">
        <f t="shared" si="0"/>
        <v>1111.8</v>
      </c>
    </row>
    <row r="8" spans="1:10" ht="45">
      <c r="A8" s="73" t="s">
        <v>12</v>
      </c>
      <c r="B8" s="14" t="s">
        <v>19</v>
      </c>
      <c r="C8" s="140" t="s">
        <v>22</v>
      </c>
      <c r="D8" s="13" t="s">
        <v>18</v>
      </c>
      <c r="E8" s="55">
        <f>E7</f>
        <v>60</v>
      </c>
      <c r="F8" s="113">
        <v>-5.99</v>
      </c>
      <c r="G8" s="21">
        <f t="shared" si="0"/>
        <v>-359.4</v>
      </c>
    </row>
    <row r="9" spans="1:10" ht="30.75" thickBot="1">
      <c r="A9" s="14" t="s">
        <v>12</v>
      </c>
      <c r="B9" s="14" t="s">
        <v>21</v>
      </c>
      <c r="C9" s="2" t="s">
        <v>526</v>
      </c>
      <c r="D9" s="13" t="s">
        <v>18</v>
      </c>
      <c r="E9" s="55">
        <v>0.05</v>
      </c>
      <c r="F9" s="3">
        <v>419.6</v>
      </c>
      <c r="G9" s="21">
        <f t="shared" si="0"/>
        <v>20.98</v>
      </c>
      <c r="H9" s="148"/>
    </row>
    <row r="10" spans="1:10" ht="30.75" thickBot="1">
      <c r="A10" s="14" t="s">
        <v>12</v>
      </c>
      <c r="B10" s="14" t="s">
        <v>23</v>
      </c>
      <c r="C10" s="2" t="s">
        <v>527</v>
      </c>
      <c r="D10" s="13" t="s">
        <v>18</v>
      </c>
      <c r="E10" s="55">
        <v>1</v>
      </c>
      <c r="F10" s="3">
        <v>419.61</v>
      </c>
      <c r="G10" s="21">
        <f t="shared" si="0"/>
        <v>419.61</v>
      </c>
      <c r="H10" s="42" t="s">
        <v>56</v>
      </c>
      <c r="I10" s="43">
        <f>ROUND(SUM(G6:G10),2)</f>
        <v>1208.9000000000001</v>
      </c>
      <c r="J10" s="148"/>
    </row>
    <row r="11" spans="1:10" s="6" customFormat="1" ht="30">
      <c r="A11" s="16" t="s">
        <v>57</v>
      </c>
      <c r="B11" s="16" t="s">
        <v>58</v>
      </c>
      <c r="C11" s="17" t="s">
        <v>59</v>
      </c>
      <c r="D11" s="18" t="s">
        <v>60</v>
      </c>
      <c r="E11" s="54">
        <v>283</v>
      </c>
      <c r="F11" s="27">
        <v>5.51</v>
      </c>
      <c r="G11" s="20">
        <f t="shared" si="0"/>
        <v>1559.33</v>
      </c>
      <c r="H11" s="7"/>
    </row>
    <row r="12" spans="1:10" s="6" customFormat="1" ht="30">
      <c r="A12" s="14" t="s">
        <v>57</v>
      </c>
      <c r="B12" s="70" t="s">
        <v>61</v>
      </c>
      <c r="C12" s="72" t="s">
        <v>499</v>
      </c>
      <c r="D12" s="76" t="s">
        <v>60</v>
      </c>
      <c r="E12" s="77">
        <v>261</v>
      </c>
      <c r="F12" s="78">
        <v>7.27</v>
      </c>
      <c r="G12" s="21">
        <f t="shared" si="0"/>
        <v>1897.47</v>
      </c>
      <c r="H12" s="7"/>
    </row>
    <row r="13" spans="1:10" s="6" customFormat="1" ht="30">
      <c r="A13" s="14" t="s">
        <v>57</v>
      </c>
      <c r="B13" s="14" t="s">
        <v>63</v>
      </c>
      <c r="C13" s="72" t="s">
        <v>463</v>
      </c>
      <c r="D13" s="76" t="s">
        <v>60</v>
      </c>
      <c r="E13" s="77">
        <v>334</v>
      </c>
      <c r="F13" s="78">
        <v>6.36</v>
      </c>
      <c r="G13" s="21">
        <f t="shared" si="0"/>
        <v>2124.2399999999998</v>
      </c>
      <c r="H13" s="7"/>
    </row>
    <row r="14" spans="1:10" s="6" customFormat="1">
      <c r="A14" s="14" t="s">
        <v>57</v>
      </c>
      <c r="B14" s="14" t="s">
        <v>65</v>
      </c>
      <c r="C14" s="189" t="s">
        <v>841</v>
      </c>
      <c r="D14" s="76" t="s">
        <v>52</v>
      </c>
      <c r="E14" s="77">
        <v>510</v>
      </c>
      <c r="F14" s="78">
        <v>0.74</v>
      </c>
      <c r="G14" s="21">
        <f t="shared" si="0"/>
        <v>377.4</v>
      </c>
      <c r="H14" s="7"/>
    </row>
    <row r="15" spans="1:10" s="6" customFormat="1" ht="30">
      <c r="A15" s="14" t="s">
        <v>57</v>
      </c>
      <c r="B15" s="14" t="s">
        <v>67</v>
      </c>
      <c r="C15" s="266" t="s">
        <v>912</v>
      </c>
      <c r="D15" s="76" t="s">
        <v>60</v>
      </c>
      <c r="E15" s="77">
        <v>145</v>
      </c>
      <c r="F15" s="78">
        <v>12.06</v>
      </c>
      <c r="G15" s="21">
        <f t="shared" si="0"/>
        <v>1748.7</v>
      </c>
      <c r="H15" s="7"/>
    </row>
    <row r="16" spans="1:10" s="6" customFormat="1">
      <c r="A16" s="14" t="s">
        <v>57</v>
      </c>
      <c r="B16" s="14" t="s">
        <v>69</v>
      </c>
      <c r="C16" s="72" t="s">
        <v>72</v>
      </c>
      <c r="D16" s="76" t="s">
        <v>52</v>
      </c>
      <c r="E16" s="77">
        <v>510</v>
      </c>
      <c r="F16" s="78">
        <v>1.3</v>
      </c>
      <c r="G16" s="21">
        <f t="shared" si="0"/>
        <v>663</v>
      </c>
      <c r="H16" s="7"/>
    </row>
    <row r="17" spans="1:9" s="6" customFormat="1" ht="30">
      <c r="A17" s="14" t="s">
        <v>57</v>
      </c>
      <c r="B17" s="14" t="s">
        <v>70</v>
      </c>
      <c r="C17" s="72" t="s">
        <v>64</v>
      </c>
      <c r="D17" s="76" t="s">
        <v>60</v>
      </c>
      <c r="E17" s="77">
        <v>10</v>
      </c>
      <c r="F17" s="78">
        <v>8.17</v>
      </c>
      <c r="G17" s="21">
        <f t="shared" si="0"/>
        <v>81.7</v>
      </c>
      <c r="H17" s="7"/>
    </row>
    <row r="18" spans="1:9" s="6" customFormat="1">
      <c r="A18" s="14" t="s">
        <v>57</v>
      </c>
      <c r="B18" s="73" t="s">
        <v>75</v>
      </c>
      <c r="C18" s="72" t="s">
        <v>76</v>
      </c>
      <c r="D18" s="76" t="s">
        <v>52</v>
      </c>
      <c r="E18" s="77">
        <v>206</v>
      </c>
      <c r="F18" s="78">
        <v>0.79</v>
      </c>
      <c r="G18" s="21">
        <f t="shared" si="0"/>
        <v>162.74</v>
      </c>
      <c r="H18" s="7"/>
    </row>
    <row r="19" spans="1:9" s="6" customFormat="1" ht="15.75" thickBot="1">
      <c r="A19" s="14" t="s">
        <v>57</v>
      </c>
      <c r="B19" s="73" t="s">
        <v>77</v>
      </c>
      <c r="C19" s="72" t="s">
        <v>78</v>
      </c>
      <c r="D19" s="76" t="s">
        <v>52</v>
      </c>
      <c r="E19" s="77">
        <v>22</v>
      </c>
      <c r="F19" s="78">
        <v>1.35</v>
      </c>
      <c r="G19" s="21">
        <f t="shared" si="0"/>
        <v>29.7</v>
      </c>
      <c r="H19" s="7"/>
    </row>
    <row r="20" spans="1:9" s="6" customFormat="1" ht="30" customHeight="1" thickBot="1">
      <c r="A20" s="70" t="s">
        <v>57</v>
      </c>
      <c r="B20" s="70" t="s">
        <v>79</v>
      </c>
      <c r="C20" s="75" t="s">
        <v>80</v>
      </c>
      <c r="D20" s="61" t="s">
        <v>52</v>
      </c>
      <c r="E20" s="81">
        <v>228</v>
      </c>
      <c r="F20" s="103">
        <v>2.2400000000000002</v>
      </c>
      <c r="G20" s="82">
        <f t="shared" si="0"/>
        <v>510.72</v>
      </c>
      <c r="H20" s="42" t="s">
        <v>81</v>
      </c>
      <c r="I20" s="43">
        <f>ROUND(SUM(G11:G20),2)</f>
        <v>9155</v>
      </c>
    </row>
    <row r="21" spans="1:9" s="6" customFormat="1" ht="28.15" customHeight="1" thickBot="1">
      <c r="A21" s="91" t="s">
        <v>82</v>
      </c>
      <c r="B21" s="37" t="s">
        <v>83</v>
      </c>
      <c r="C21" s="38" t="s">
        <v>84</v>
      </c>
      <c r="D21" s="39" t="s">
        <v>60</v>
      </c>
      <c r="E21" s="57">
        <v>32</v>
      </c>
      <c r="F21" s="128">
        <v>69.900000000000006</v>
      </c>
      <c r="G21" s="41">
        <f t="shared" si="0"/>
        <v>2236.8000000000002</v>
      </c>
      <c r="H21" s="42" t="s">
        <v>85</v>
      </c>
      <c r="I21" s="43">
        <f>ROUND(SUM(G21),2)</f>
        <v>2236.8000000000002</v>
      </c>
    </row>
    <row r="22" spans="1:9" s="6" customFormat="1" ht="45" customHeight="1">
      <c r="A22" s="96" t="s">
        <v>883</v>
      </c>
      <c r="B22" s="16" t="s">
        <v>87</v>
      </c>
      <c r="C22" s="17" t="s">
        <v>88</v>
      </c>
      <c r="D22" s="158"/>
      <c r="E22" s="159"/>
      <c r="F22" s="160"/>
      <c r="G22" s="161"/>
      <c r="H22" s="287" t="s">
        <v>464</v>
      </c>
    </row>
    <row r="23" spans="1:9" s="6" customFormat="1" ht="30">
      <c r="A23" s="14" t="s">
        <v>883</v>
      </c>
      <c r="B23" s="14" t="s">
        <v>90</v>
      </c>
      <c r="C23" s="72" t="s">
        <v>234</v>
      </c>
      <c r="D23" s="76" t="s">
        <v>60</v>
      </c>
      <c r="E23" s="77">
        <v>199</v>
      </c>
      <c r="F23" s="80">
        <v>17.989999999999998</v>
      </c>
      <c r="G23" s="21">
        <f t="shared" si="0"/>
        <v>3580.01</v>
      </c>
      <c r="H23" s="288"/>
    </row>
    <row r="24" spans="1:9" s="6" customFormat="1" ht="30">
      <c r="A24" s="14" t="s">
        <v>883</v>
      </c>
      <c r="B24" s="73" t="s">
        <v>92</v>
      </c>
      <c r="C24" s="72" t="s">
        <v>528</v>
      </c>
      <c r="D24" s="76" t="s">
        <v>60</v>
      </c>
      <c r="E24" s="77">
        <v>199</v>
      </c>
      <c r="F24" s="80"/>
      <c r="G24" s="21">
        <f t="shared" si="0"/>
        <v>0</v>
      </c>
      <c r="H24" s="288"/>
    </row>
    <row r="25" spans="1:9" s="6" customFormat="1" ht="30">
      <c r="A25" s="14" t="s">
        <v>883</v>
      </c>
      <c r="B25" s="73" t="s">
        <v>94</v>
      </c>
      <c r="C25" s="72" t="s">
        <v>95</v>
      </c>
      <c r="D25" s="162"/>
      <c r="E25" s="163"/>
      <c r="F25" s="164"/>
      <c r="G25" s="165"/>
      <c r="H25" s="288"/>
    </row>
    <row r="26" spans="1:9" s="6" customFormat="1" ht="30">
      <c r="A26" s="14" t="s">
        <v>883</v>
      </c>
      <c r="B26" s="73" t="s">
        <v>96</v>
      </c>
      <c r="C26" s="72" t="s">
        <v>501</v>
      </c>
      <c r="D26" s="76" t="s">
        <v>52</v>
      </c>
      <c r="E26" s="195">
        <v>349</v>
      </c>
      <c r="F26" s="80"/>
      <c r="G26" s="21">
        <f t="shared" si="0"/>
        <v>0</v>
      </c>
      <c r="H26" s="288"/>
    </row>
    <row r="27" spans="1:9" s="6" customFormat="1" ht="30">
      <c r="A27" s="14" t="s">
        <v>883</v>
      </c>
      <c r="B27" s="73" t="s">
        <v>98</v>
      </c>
      <c r="C27" s="72" t="s">
        <v>99</v>
      </c>
      <c r="D27" s="76" t="s">
        <v>52</v>
      </c>
      <c r="E27" s="195">
        <v>349</v>
      </c>
      <c r="F27" s="80">
        <v>13.33</v>
      </c>
      <c r="G27" s="21">
        <f t="shared" si="0"/>
        <v>4652.17</v>
      </c>
      <c r="H27" s="288"/>
    </row>
    <row r="28" spans="1:9" s="6" customFormat="1" ht="30">
      <c r="A28" s="14" t="s">
        <v>883</v>
      </c>
      <c r="B28" s="73" t="s">
        <v>100</v>
      </c>
      <c r="C28" s="72" t="s">
        <v>101</v>
      </c>
      <c r="D28" s="76" t="s">
        <v>52</v>
      </c>
      <c r="E28" s="195">
        <v>301</v>
      </c>
      <c r="F28" s="80">
        <v>17.45</v>
      </c>
      <c r="G28" s="21">
        <f t="shared" si="0"/>
        <v>5252.45</v>
      </c>
      <c r="H28" s="288"/>
    </row>
    <row r="29" spans="1:9" s="6" customFormat="1" ht="30">
      <c r="A29" s="14" t="s">
        <v>883</v>
      </c>
      <c r="B29" s="73" t="s">
        <v>102</v>
      </c>
      <c r="C29" s="72" t="s">
        <v>103</v>
      </c>
      <c r="D29" s="76" t="s">
        <v>52</v>
      </c>
      <c r="E29" s="195">
        <v>301</v>
      </c>
      <c r="F29" s="80">
        <v>0.26</v>
      </c>
      <c r="G29" s="21">
        <f t="shared" si="0"/>
        <v>78.260000000000005</v>
      </c>
      <c r="H29" s="288"/>
    </row>
    <row r="30" spans="1:9" s="6" customFormat="1" ht="30">
      <c r="A30" s="14" t="s">
        <v>883</v>
      </c>
      <c r="B30" s="73" t="s">
        <v>104</v>
      </c>
      <c r="C30" s="72" t="s">
        <v>105</v>
      </c>
      <c r="D30" s="76" t="s">
        <v>52</v>
      </c>
      <c r="E30" s="195">
        <v>300</v>
      </c>
      <c r="F30" s="80">
        <v>16</v>
      </c>
      <c r="G30" s="21">
        <f t="shared" si="0"/>
        <v>4800</v>
      </c>
      <c r="H30" s="288"/>
    </row>
    <row r="31" spans="1:9" s="6" customFormat="1" ht="30">
      <c r="A31" s="14" t="s">
        <v>883</v>
      </c>
      <c r="B31" s="73" t="s">
        <v>106</v>
      </c>
      <c r="C31" s="72" t="s">
        <v>107</v>
      </c>
      <c r="D31" s="76" t="s">
        <v>52</v>
      </c>
      <c r="E31" s="195">
        <v>300</v>
      </c>
      <c r="F31" s="80">
        <v>0.32</v>
      </c>
      <c r="G31" s="21">
        <f t="shared" si="0"/>
        <v>96</v>
      </c>
      <c r="H31" s="288"/>
    </row>
    <row r="32" spans="1:9" s="6" customFormat="1" ht="30">
      <c r="A32" s="14" t="s">
        <v>883</v>
      </c>
      <c r="B32" s="73" t="s">
        <v>108</v>
      </c>
      <c r="C32" s="72" t="s">
        <v>109</v>
      </c>
      <c r="D32" s="76" t="s">
        <v>52</v>
      </c>
      <c r="E32" s="195">
        <v>299</v>
      </c>
      <c r="F32" s="80">
        <v>11.89</v>
      </c>
      <c r="G32" s="21">
        <f t="shared" si="0"/>
        <v>3555.11</v>
      </c>
      <c r="H32" s="288"/>
    </row>
    <row r="33" spans="1:9" s="6" customFormat="1" ht="30">
      <c r="A33" s="14" t="s">
        <v>883</v>
      </c>
      <c r="B33" s="73" t="s">
        <v>110</v>
      </c>
      <c r="C33" s="2" t="s">
        <v>111</v>
      </c>
      <c r="D33" s="13" t="s">
        <v>52</v>
      </c>
      <c r="E33" s="188">
        <v>299</v>
      </c>
      <c r="F33" s="80">
        <v>0.28000000000000003</v>
      </c>
      <c r="G33" s="21">
        <f>ROUND((E33*F33),2)</f>
        <v>83.72</v>
      </c>
      <c r="H33" s="288"/>
    </row>
    <row r="34" spans="1:9" s="6" customFormat="1" ht="50.25" customHeight="1" thickBot="1">
      <c r="A34" s="190" t="s">
        <v>883</v>
      </c>
      <c r="B34" s="197" t="s">
        <v>529</v>
      </c>
      <c r="C34" s="187" t="s">
        <v>295</v>
      </c>
      <c r="D34" s="186" t="s">
        <v>40</v>
      </c>
      <c r="E34" s="188">
        <v>7</v>
      </c>
      <c r="F34" s="80">
        <v>1.98</v>
      </c>
      <c r="G34" s="21">
        <f>ROUND((E34*F34),2)</f>
        <v>13.86</v>
      </c>
      <c r="H34" s="288"/>
      <c r="I34" s="44"/>
    </row>
    <row r="35" spans="1:9" s="6" customFormat="1" ht="43.5" customHeight="1">
      <c r="A35" s="16" t="s">
        <v>884</v>
      </c>
      <c r="B35" s="16" t="s">
        <v>87</v>
      </c>
      <c r="C35" s="17" t="s">
        <v>113</v>
      </c>
      <c r="D35" s="158"/>
      <c r="E35" s="159"/>
      <c r="F35" s="166"/>
      <c r="G35" s="161"/>
      <c r="H35" s="288"/>
    </row>
    <row r="36" spans="1:9" s="6" customFormat="1" ht="43.5" customHeight="1">
      <c r="A36" s="14" t="s">
        <v>884</v>
      </c>
      <c r="B36" s="14" t="s">
        <v>90</v>
      </c>
      <c r="C36" s="2" t="s">
        <v>236</v>
      </c>
      <c r="D36" s="13" t="s">
        <v>60</v>
      </c>
      <c r="E36" s="77">
        <v>167</v>
      </c>
      <c r="F36" s="4"/>
      <c r="G36" s="21">
        <f t="shared" si="0"/>
        <v>0</v>
      </c>
      <c r="H36" s="288"/>
    </row>
    <row r="37" spans="1:9" s="6" customFormat="1" ht="43.5" customHeight="1">
      <c r="A37" s="14" t="s">
        <v>884</v>
      </c>
      <c r="B37" s="73" t="s">
        <v>92</v>
      </c>
      <c r="C37" s="2" t="s">
        <v>115</v>
      </c>
      <c r="D37" s="13" t="s">
        <v>60</v>
      </c>
      <c r="E37" s="77">
        <v>167</v>
      </c>
      <c r="F37" s="4"/>
      <c r="G37" s="21">
        <f t="shared" si="0"/>
        <v>0</v>
      </c>
      <c r="H37" s="288"/>
    </row>
    <row r="38" spans="1:9" s="6" customFormat="1" ht="43.5" customHeight="1">
      <c r="A38" s="14" t="s">
        <v>884</v>
      </c>
      <c r="B38" s="73" t="s">
        <v>94</v>
      </c>
      <c r="C38" s="72" t="s">
        <v>237</v>
      </c>
      <c r="D38" s="162"/>
      <c r="E38" s="163"/>
      <c r="F38" s="167"/>
      <c r="G38" s="165"/>
      <c r="H38" s="288"/>
    </row>
    <row r="39" spans="1:9" s="6" customFormat="1" ht="43.5" customHeight="1">
      <c r="A39" s="14" t="s">
        <v>884</v>
      </c>
      <c r="B39" s="73" t="s">
        <v>96</v>
      </c>
      <c r="C39" s="72" t="s">
        <v>530</v>
      </c>
      <c r="D39" s="76" t="s">
        <v>52</v>
      </c>
      <c r="E39" s="195">
        <v>349</v>
      </c>
      <c r="F39" s="4"/>
      <c r="G39" s="21">
        <f t="shared" si="0"/>
        <v>0</v>
      </c>
      <c r="H39" s="288"/>
    </row>
    <row r="40" spans="1:9" s="6" customFormat="1" ht="43.5" customHeight="1">
      <c r="A40" s="14" t="s">
        <v>884</v>
      </c>
      <c r="B40" s="73" t="s">
        <v>98</v>
      </c>
      <c r="C40" s="72" t="s">
        <v>118</v>
      </c>
      <c r="D40" s="76" t="s">
        <v>52</v>
      </c>
      <c r="E40" s="195">
        <v>349</v>
      </c>
      <c r="F40" s="4"/>
      <c r="G40" s="21">
        <f t="shared" si="0"/>
        <v>0</v>
      </c>
      <c r="H40" s="288"/>
    </row>
    <row r="41" spans="1:9" s="6" customFormat="1" ht="43.5" customHeight="1">
      <c r="A41" s="14" t="s">
        <v>884</v>
      </c>
      <c r="B41" s="73" t="s">
        <v>100</v>
      </c>
      <c r="C41" s="72" t="s">
        <v>101</v>
      </c>
      <c r="D41" s="76" t="s">
        <v>52</v>
      </c>
      <c r="E41" s="195">
        <v>301</v>
      </c>
      <c r="F41" s="4"/>
      <c r="G41" s="21">
        <f t="shared" si="0"/>
        <v>0</v>
      </c>
      <c r="H41" s="288"/>
    </row>
    <row r="42" spans="1:9" s="6" customFormat="1" ht="43.5" customHeight="1">
      <c r="A42" s="14" t="s">
        <v>884</v>
      </c>
      <c r="B42" s="73" t="s">
        <v>102</v>
      </c>
      <c r="C42" s="72" t="s">
        <v>103</v>
      </c>
      <c r="D42" s="76" t="s">
        <v>52</v>
      </c>
      <c r="E42" s="195">
        <v>301</v>
      </c>
      <c r="F42" s="4"/>
      <c r="G42" s="21">
        <f t="shared" si="0"/>
        <v>0</v>
      </c>
      <c r="H42" s="288"/>
    </row>
    <row r="43" spans="1:9" s="6" customFormat="1" ht="43.5" customHeight="1">
      <c r="A43" s="14" t="s">
        <v>884</v>
      </c>
      <c r="B43" s="73" t="s">
        <v>104</v>
      </c>
      <c r="C43" s="72" t="s">
        <v>105</v>
      </c>
      <c r="D43" s="76" t="s">
        <v>52</v>
      </c>
      <c r="E43" s="195">
        <v>300</v>
      </c>
      <c r="F43" s="4"/>
      <c r="G43" s="21">
        <f t="shared" si="0"/>
        <v>0</v>
      </c>
      <c r="H43" s="288"/>
    </row>
    <row r="44" spans="1:9" s="6" customFormat="1" ht="51" customHeight="1">
      <c r="A44" s="14" t="s">
        <v>884</v>
      </c>
      <c r="B44" s="83" t="s">
        <v>106</v>
      </c>
      <c r="C44" s="93" t="s">
        <v>107</v>
      </c>
      <c r="D44" s="88" t="s">
        <v>52</v>
      </c>
      <c r="E44" s="195">
        <v>300</v>
      </c>
      <c r="F44" s="98"/>
      <c r="G44" s="21">
        <f t="shared" si="0"/>
        <v>0</v>
      </c>
      <c r="H44" s="288"/>
    </row>
    <row r="45" spans="1:9" s="6" customFormat="1" ht="46.5" customHeight="1">
      <c r="A45" s="14" t="s">
        <v>884</v>
      </c>
      <c r="B45" s="14" t="s">
        <v>108</v>
      </c>
      <c r="C45" s="2" t="s">
        <v>109</v>
      </c>
      <c r="D45" s="13" t="s">
        <v>52</v>
      </c>
      <c r="E45" s="195">
        <v>299</v>
      </c>
      <c r="F45" s="4"/>
      <c r="G45" s="97">
        <f t="shared" si="0"/>
        <v>0</v>
      </c>
      <c r="H45" s="288"/>
      <c r="I45" s="252"/>
    </row>
    <row r="46" spans="1:9" s="6" customFormat="1" ht="46.5" customHeight="1" thickBot="1">
      <c r="A46" s="14" t="s">
        <v>884</v>
      </c>
      <c r="B46" s="14" t="s">
        <v>110</v>
      </c>
      <c r="C46" s="2" t="s">
        <v>111</v>
      </c>
      <c r="D46" s="13" t="s">
        <v>52</v>
      </c>
      <c r="E46" s="188">
        <v>299</v>
      </c>
      <c r="F46" s="4"/>
      <c r="G46" s="97">
        <f t="shared" ref="G46" si="1">ROUND((E46*F46),2)</f>
        <v>0</v>
      </c>
      <c r="H46" s="289"/>
      <c r="I46" s="253"/>
    </row>
    <row r="47" spans="1:9" s="6" customFormat="1" ht="36.6" customHeight="1" thickBot="1">
      <c r="A47" s="190" t="s">
        <v>884</v>
      </c>
      <c r="B47" s="190" t="s">
        <v>529</v>
      </c>
      <c r="C47" s="187" t="s">
        <v>295</v>
      </c>
      <c r="D47" s="186" t="s">
        <v>40</v>
      </c>
      <c r="E47" s="188">
        <v>7</v>
      </c>
      <c r="F47" s="4"/>
      <c r="G47" s="97">
        <f t="shared" si="0"/>
        <v>0</v>
      </c>
      <c r="H47" s="130" t="s">
        <v>119</v>
      </c>
      <c r="I47" s="129">
        <f>ROUND(SUM(G23:G47),2)</f>
        <v>22111.58</v>
      </c>
    </row>
    <row r="48" spans="1:9" s="6" customFormat="1" ht="32.450000000000003" customHeight="1">
      <c r="A48" s="105" t="s">
        <v>531</v>
      </c>
      <c r="B48" s="16" t="s">
        <v>121</v>
      </c>
      <c r="C48" s="17" t="s">
        <v>248</v>
      </c>
      <c r="D48" s="158"/>
      <c r="E48" s="159"/>
      <c r="F48" s="166"/>
      <c r="G48" s="161"/>
      <c r="H48" s="127"/>
      <c r="I48" s="44"/>
    </row>
    <row r="49" spans="1:9" s="6" customFormat="1" ht="27" customHeight="1">
      <c r="A49" s="108" t="s">
        <v>531</v>
      </c>
      <c r="B49" s="73" t="s">
        <v>124</v>
      </c>
      <c r="C49" s="72" t="s">
        <v>532</v>
      </c>
      <c r="D49" s="76" t="s">
        <v>60</v>
      </c>
      <c r="E49" s="77">
        <v>25</v>
      </c>
      <c r="F49" s="131">
        <v>24.79</v>
      </c>
      <c r="G49" s="97">
        <f t="shared" si="0"/>
        <v>619.75</v>
      </c>
      <c r="H49" s="127"/>
      <c r="I49" s="44"/>
    </row>
    <row r="50" spans="1:9" s="6" customFormat="1" ht="18.75" customHeight="1">
      <c r="A50" s="108" t="s">
        <v>531</v>
      </c>
      <c r="B50" s="73" t="s">
        <v>126</v>
      </c>
      <c r="C50" s="72" t="s">
        <v>253</v>
      </c>
      <c r="D50" s="76" t="s">
        <v>60</v>
      </c>
      <c r="E50" s="77">
        <v>25</v>
      </c>
      <c r="F50" s="131"/>
      <c r="G50" s="97">
        <f t="shared" si="0"/>
        <v>0</v>
      </c>
      <c r="H50" s="127"/>
      <c r="I50" s="44"/>
    </row>
    <row r="51" spans="1:9" s="6" customFormat="1" ht="31.5" customHeight="1">
      <c r="A51" s="109" t="s">
        <v>531</v>
      </c>
      <c r="B51" s="14" t="s">
        <v>128</v>
      </c>
      <c r="C51" s="2" t="s">
        <v>95</v>
      </c>
      <c r="D51" s="168"/>
      <c r="E51" s="169"/>
      <c r="F51" s="167"/>
      <c r="G51" s="179"/>
      <c r="H51" s="127"/>
      <c r="I51" s="44"/>
    </row>
    <row r="52" spans="1:9" s="6" customFormat="1" ht="28.5" customHeight="1">
      <c r="A52" s="109" t="s">
        <v>531</v>
      </c>
      <c r="B52" s="14" t="s">
        <v>130</v>
      </c>
      <c r="C52" s="2" t="s">
        <v>533</v>
      </c>
      <c r="D52" s="13" t="s">
        <v>52</v>
      </c>
      <c r="E52" s="55">
        <v>34</v>
      </c>
      <c r="F52" s="4"/>
      <c r="G52" s="97">
        <f t="shared" si="0"/>
        <v>0</v>
      </c>
      <c r="H52" s="127"/>
      <c r="I52" s="44"/>
    </row>
    <row r="53" spans="1:9" s="6" customFormat="1" ht="28.5" customHeight="1" thickBot="1">
      <c r="A53" s="109" t="s">
        <v>531</v>
      </c>
      <c r="B53" s="14" t="s">
        <v>131</v>
      </c>
      <c r="C53" s="2" t="s">
        <v>99</v>
      </c>
      <c r="D53" s="13" t="s">
        <v>52</v>
      </c>
      <c r="E53" s="55">
        <v>34</v>
      </c>
      <c r="F53" s="4">
        <v>16.02</v>
      </c>
      <c r="G53" s="97">
        <f t="shared" si="0"/>
        <v>544.67999999999995</v>
      </c>
      <c r="H53" s="127"/>
      <c r="I53" s="44"/>
    </row>
    <row r="54" spans="1:9" s="6" customFormat="1" ht="38.25" customHeight="1" thickBot="1">
      <c r="A54" s="133" t="s">
        <v>531</v>
      </c>
      <c r="B54" s="70" t="s">
        <v>241</v>
      </c>
      <c r="C54" s="75" t="s">
        <v>257</v>
      </c>
      <c r="D54" s="61" t="s">
        <v>52</v>
      </c>
      <c r="E54" s="81">
        <v>24</v>
      </c>
      <c r="F54" s="98">
        <v>19.52</v>
      </c>
      <c r="G54" s="97">
        <f t="shared" si="0"/>
        <v>468.48</v>
      </c>
      <c r="H54" s="112" t="s">
        <v>132</v>
      </c>
      <c r="I54" s="43">
        <f>ROUND(SUM(G48:G55),2)</f>
        <v>1658.47</v>
      </c>
    </row>
    <row r="55" spans="1:9" s="6" customFormat="1" ht="16.5" customHeight="1" thickBot="1">
      <c r="A55" s="107" t="s">
        <v>531</v>
      </c>
      <c r="B55" s="22" t="s">
        <v>243</v>
      </c>
      <c r="C55" s="23" t="s">
        <v>258</v>
      </c>
      <c r="D55" s="24" t="s">
        <v>40</v>
      </c>
      <c r="E55" s="56">
        <v>12</v>
      </c>
      <c r="F55" s="36">
        <v>2.13</v>
      </c>
      <c r="G55" s="134">
        <f t="shared" si="0"/>
        <v>25.56</v>
      </c>
      <c r="H55" s="294" t="s">
        <v>495</v>
      </c>
      <c r="I55" s="44"/>
    </row>
    <row r="56" spans="1:9" s="6" customFormat="1" ht="47.25" customHeight="1">
      <c r="A56" s="105" t="s">
        <v>534</v>
      </c>
      <c r="B56" s="16" t="s">
        <v>134</v>
      </c>
      <c r="C56" s="17" t="s">
        <v>122</v>
      </c>
      <c r="D56" s="158"/>
      <c r="E56" s="159"/>
      <c r="F56" s="180"/>
      <c r="G56" s="177"/>
      <c r="H56" s="294"/>
      <c r="I56" s="44"/>
    </row>
    <row r="57" spans="1:9" s="6" customFormat="1" ht="47.25" customHeight="1">
      <c r="A57" s="108" t="s">
        <v>534</v>
      </c>
      <c r="B57" s="73" t="s">
        <v>250</v>
      </c>
      <c r="C57" s="72" t="s">
        <v>535</v>
      </c>
      <c r="D57" s="76" t="s">
        <v>60</v>
      </c>
      <c r="E57" s="77">
        <v>83</v>
      </c>
      <c r="F57" s="4">
        <v>14.41</v>
      </c>
      <c r="G57" s="21">
        <f>ROUND((E57*F57),2)</f>
        <v>1196.03</v>
      </c>
      <c r="H57" s="294"/>
      <c r="I57" s="44"/>
    </row>
    <row r="58" spans="1:9" s="6" customFormat="1" ht="37.15" customHeight="1">
      <c r="A58" s="108" t="s">
        <v>534</v>
      </c>
      <c r="B58" s="73" t="s">
        <v>252</v>
      </c>
      <c r="C58" s="72" t="s">
        <v>127</v>
      </c>
      <c r="D58" s="76" t="s">
        <v>60</v>
      </c>
      <c r="E58" s="77">
        <v>83</v>
      </c>
      <c r="F58" s="4"/>
      <c r="G58" s="21">
        <f t="shared" si="0"/>
        <v>0</v>
      </c>
      <c r="H58" s="294"/>
      <c r="I58" s="44"/>
    </row>
    <row r="59" spans="1:9" s="6" customFormat="1" ht="15.75" thickBot="1">
      <c r="A59" s="108" t="s">
        <v>534</v>
      </c>
      <c r="B59" s="73" t="s">
        <v>136</v>
      </c>
      <c r="C59" s="72" t="s">
        <v>129</v>
      </c>
      <c r="D59" s="162"/>
      <c r="E59" s="163"/>
      <c r="F59" s="178"/>
      <c r="G59" s="165"/>
      <c r="H59" s="294"/>
      <c r="I59" s="44"/>
    </row>
    <row r="60" spans="1:9" s="6" customFormat="1" ht="47.25" customHeight="1" thickBot="1">
      <c r="A60" s="108" t="s">
        <v>534</v>
      </c>
      <c r="B60" s="73" t="s">
        <v>254</v>
      </c>
      <c r="C60" s="189" t="s">
        <v>836</v>
      </c>
      <c r="D60" s="76" t="s">
        <v>52</v>
      </c>
      <c r="E60" s="77">
        <v>95</v>
      </c>
      <c r="F60" s="102">
        <v>5.7</v>
      </c>
      <c r="G60" s="21">
        <f t="shared" si="0"/>
        <v>541.5</v>
      </c>
      <c r="H60" s="42" t="s">
        <v>153</v>
      </c>
      <c r="I60" s="43">
        <f>ROUND(SUM(G56:G61),2)</f>
        <v>1737.53</v>
      </c>
    </row>
    <row r="61" spans="1:9" s="6" customFormat="1" ht="35.25" customHeight="1" thickBot="1">
      <c r="A61" s="92" t="s">
        <v>534</v>
      </c>
      <c r="B61" s="94" t="s">
        <v>256</v>
      </c>
      <c r="C61" s="192" t="s">
        <v>831</v>
      </c>
      <c r="D61" s="85" t="s">
        <v>52</v>
      </c>
      <c r="E61" s="86">
        <v>95</v>
      </c>
      <c r="F61" s="132"/>
      <c r="G61" s="26">
        <f t="shared" si="0"/>
        <v>0</v>
      </c>
      <c r="H61" s="127"/>
      <c r="I61" s="44"/>
    </row>
    <row r="62" spans="1:9" s="6" customFormat="1" ht="32.25" customHeight="1">
      <c r="A62" s="105" t="s">
        <v>536</v>
      </c>
      <c r="B62" s="16" t="s">
        <v>260</v>
      </c>
      <c r="C62" s="17" t="s">
        <v>537</v>
      </c>
      <c r="D62" s="18" t="s">
        <v>40</v>
      </c>
      <c r="E62" s="137">
        <v>8</v>
      </c>
      <c r="F62" s="35">
        <v>58.15</v>
      </c>
      <c r="G62" s="20">
        <f t="shared" si="0"/>
        <v>465.2</v>
      </c>
      <c r="H62" s="127"/>
      <c r="I62" s="44"/>
    </row>
    <row r="63" spans="1:9" s="6" customFormat="1" ht="31.5" customHeight="1">
      <c r="A63" s="108" t="s">
        <v>536</v>
      </c>
      <c r="B63" s="73" t="s">
        <v>155</v>
      </c>
      <c r="C63" s="72" t="s">
        <v>538</v>
      </c>
      <c r="D63" s="76" t="s">
        <v>60</v>
      </c>
      <c r="E63" s="135">
        <v>18</v>
      </c>
      <c r="F63" s="131">
        <v>7.59</v>
      </c>
      <c r="G63" s="79">
        <f t="shared" si="0"/>
        <v>136.62</v>
      </c>
      <c r="H63" s="127"/>
      <c r="I63" s="44"/>
    </row>
    <row r="64" spans="1:9" s="6" customFormat="1" ht="36" customHeight="1">
      <c r="A64" s="108" t="s">
        <v>536</v>
      </c>
      <c r="B64" s="73" t="s">
        <v>272</v>
      </c>
      <c r="C64" s="72" t="s">
        <v>347</v>
      </c>
      <c r="D64" s="76" t="s">
        <v>60</v>
      </c>
      <c r="E64" s="135">
        <v>1</v>
      </c>
      <c r="F64" s="131">
        <v>32.229999999999997</v>
      </c>
      <c r="G64" s="79">
        <f t="shared" si="0"/>
        <v>32.229999999999997</v>
      </c>
      <c r="H64" s="127"/>
      <c r="I64" s="44"/>
    </row>
    <row r="65" spans="1:9" s="6" customFormat="1" ht="35.25" customHeight="1" thickBot="1">
      <c r="A65" s="108" t="s">
        <v>536</v>
      </c>
      <c r="B65" s="73" t="s">
        <v>277</v>
      </c>
      <c r="C65" s="2" t="s">
        <v>349</v>
      </c>
      <c r="D65" s="13" t="s">
        <v>60</v>
      </c>
      <c r="E65" s="136">
        <v>11</v>
      </c>
      <c r="F65" s="4">
        <v>21.64</v>
      </c>
      <c r="G65" s="79">
        <f t="shared" si="0"/>
        <v>238.04</v>
      </c>
      <c r="H65" s="127"/>
      <c r="I65" s="44"/>
    </row>
    <row r="66" spans="1:9" s="6" customFormat="1" ht="33.75" customHeight="1" thickBot="1">
      <c r="A66" s="108" t="s">
        <v>536</v>
      </c>
      <c r="B66" s="73" t="s">
        <v>279</v>
      </c>
      <c r="C66" s="2" t="s">
        <v>351</v>
      </c>
      <c r="D66" s="13" t="s">
        <v>52</v>
      </c>
      <c r="E66" s="136">
        <v>52</v>
      </c>
      <c r="F66" s="4">
        <v>1.3</v>
      </c>
      <c r="G66" s="79">
        <f t="shared" si="0"/>
        <v>67.599999999999994</v>
      </c>
      <c r="H66" s="42" t="s">
        <v>157</v>
      </c>
      <c r="I66" s="43">
        <f>ROUND(SUM(G62:G67),2)</f>
        <v>1064.19</v>
      </c>
    </row>
    <row r="67" spans="1:9" s="6" customFormat="1" ht="30.75" thickBot="1">
      <c r="A67" s="107" t="s">
        <v>536</v>
      </c>
      <c r="B67" s="22" t="s">
        <v>281</v>
      </c>
      <c r="C67" s="23" t="s">
        <v>353</v>
      </c>
      <c r="D67" s="24" t="s">
        <v>27</v>
      </c>
      <c r="E67" s="181">
        <v>2</v>
      </c>
      <c r="F67" s="36">
        <v>62.25</v>
      </c>
      <c r="G67" s="138">
        <f t="shared" si="0"/>
        <v>124.5</v>
      </c>
      <c r="H67" s="7"/>
    </row>
    <row r="68" spans="1:9" s="6" customFormat="1" ht="30">
      <c r="A68" s="108" t="s">
        <v>477</v>
      </c>
      <c r="B68" s="73" t="s">
        <v>288</v>
      </c>
      <c r="C68" s="72" t="s">
        <v>135</v>
      </c>
      <c r="D68" s="76" t="s">
        <v>27</v>
      </c>
      <c r="E68" s="172">
        <v>2</v>
      </c>
      <c r="F68" s="80">
        <v>173.44</v>
      </c>
      <c r="G68" s="79">
        <f t="shared" si="0"/>
        <v>346.88</v>
      </c>
      <c r="H68" s="7"/>
    </row>
    <row r="69" spans="1:9" s="6" customFormat="1" ht="30">
      <c r="A69" s="108" t="s">
        <v>477</v>
      </c>
      <c r="B69" s="73" t="s">
        <v>290</v>
      </c>
      <c r="C69" s="72" t="s">
        <v>137</v>
      </c>
      <c r="D69" s="76" t="s">
        <v>27</v>
      </c>
      <c r="E69" s="172">
        <v>3</v>
      </c>
      <c r="F69" s="80">
        <v>83.35</v>
      </c>
      <c r="G69" s="21">
        <f t="shared" si="0"/>
        <v>250.05</v>
      </c>
      <c r="H69" s="7"/>
    </row>
    <row r="70" spans="1:9" s="6" customFormat="1" ht="47.25" customHeight="1" thickBot="1">
      <c r="A70" s="108" t="s">
        <v>477</v>
      </c>
      <c r="B70" s="73" t="s">
        <v>292</v>
      </c>
      <c r="C70" s="72" t="s">
        <v>518</v>
      </c>
      <c r="D70" s="76" t="s">
        <v>40</v>
      </c>
      <c r="E70" s="77">
        <v>53</v>
      </c>
      <c r="F70" s="80">
        <v>2.37</v>
      </c>
      <c r="G70" s="21">
        <f t="shared" si="0"/>
        <v>125.61</v>
      </c>
      <c r="H70" s="7"/>
    </row>
    <row r="71" spans="1:9" s="6" customFormat="1" ht="47.25" customHeight="1" thickBot="1">
      <c r="A71" s="108" t="s">
        <v>477</v>
      </c>
      <c r="B71" s="73" t="s">
        <v>294</v>
      </c>
      <c r="C71" s="189" t="s">
        <v>873</v>
      </c>
      <c r="D71" s="76" t="s">
        <v>40</v>
      </c>
      <c r="E71" s="77">
        <v>66</v>
      </c>
      <c r="F71" s="80">
        <v>28.87</v>
      </c>
      <c r="G71" s="21">
        <f t="shared" si="0"/>
        <v>1905.42</v>
      </c>
      <c r="H71" s="42" t="s">
        <v>298</v>
      </c>
      <c r="I71" s="43">
        <f>ROUND(SUM(G68:G72),2)</f>
        <v>11967.08</v>
      </c>
    </row>
    <row r="72" spans="1:9" ht="83.45" customHeight="1" thickBot="1">
      <c r="A72" s="92" t="s">
        <v>477</v>
      </c>
      <c r="B72" s="94" t="s">
        <v>296</v>
      </c>
      <c r="C72" s="23" t="s">
        <v>447</v>
      </c>
      <c r="D72" s="24" t="s">
        <v>52</v>
      </c>
      <c r="E72" s="56">
        <v>109</v>
      </c>
      <c r="F72" s="33">
        <v>85.68</v>
      </c>
      <c r="G72" s="26">
        <f t="shared" si="0"/>
        <v>9339.1200000000008</v>
      </c>
      <c r="H72" s="34"/>
      <c r="I72" s="44"/>
    </row>
    <row r="73" spans="1:9" ht="40.15" customHeight="1" thickBot="1">
      <c r="A73" s="46"/>
      <c r="B73" s="46"/>
      <c r="C73" s="46"/>
      <c r="D73" s="45"/>
      <c r="E73" s="58"/>
      <c r="F73" s="110" t="s">
        <v>539</v>
      </c>
      <c r="G73" s="111">
        <f>SUM(G6:G72)</f>
        <v>51139.55</v>
      </c>
    </row>
    <row r="74" spans="1:9">
      <c r="A74" s="49"/>
      <c r="B74" s="49"/>
      <c r="C74" s="48"/>
      <c r="D74" s="48"/>
      <c r="E74" s="59"/>
      <c r="F74" s="48"/>
      <c r="G74" s="47"/>
    </row>
  </sheetData>
  <mergeCells count="5">
    <mergeCell ref="H55:H59"/>
    <mergeCell ref="A1:G1"/>
    <mergeCell ref="A3:G3"/>
    <mergeCell ref="A4:G4"/>
    <mergeCell ref="H22:H46"/>
  </mergeCells>
  <phoneticPr fontId="9"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EB3BF-E15D-4453-87AF-1EC489B603F1}">
  <dimension ref="A1:I64"/>
  <sheetViews>
    <sheetView topLeftCell="C49" zoomScale="85" zoomScaleNormal="85" workbookViewId="0">
      <selection activeCell="I48" sqref="I48"/>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9" ht="40.15" customHeight="1">
      <c r="A1" s="282" t="s">
        <v>2</v>
      </c>
      <c r="B1" s="282"/>
      <c r="C1" s="282"/>
      <c r="D1" s="282"/>
      <c r="E1" s="282"/>
      <c r="F1" s="282"/>
      <c r="G1" s="282"/>
    </row>
    <row r="2" spans="1:9" ht="21.75" customHeight="1" thickBot="1">
      <c r="A2" s="1"/>
      <c r="B2" s="1"/>
      <c r="C2" s="1"/>
      <c r="D2" s="1"/>
      <c r="E2" s="52"/>
      <c r="F2" s="1"/>
      <c r="G2" s="1"/>
    </row>
    <row r="3" spans="1:9" ht="21.75" customHeight="1">
      <c r="A3" s="283" t="s">
        <v>3</v>
      </c>
      <c r="B3" s="283"/>
      <c r="C3" s="283"/>
      <c r="D3" s="283"/>
      <c r="E3" s="283"/>
      <c r="F3" s="283"/>
      <c r="G3" s="284"/>
    </row>
    <row r="4" spans="1:9" ht="21.75" customHeight="1">
      <c r="A4" s="285" t="s">
        <v>540</v>
      </c>
      <c r="B4" s="285"/>
      <c r="C4" s="285"/>
      <c r="D4" s="285"/>
      <c r="E4" s="285"/>
      <c r="F4" s="285"/>
      <c r="G4" s="286"/>
    </row>
    <row r="5" spans="1:9" ht="43.5" thickBot="1">
      <c r="A5" s="29" t="s">
        <v>5</v>
      </c>
      <c r="B5" s="29" t="s">
        <v>6</v>
      </c>
      <c r="C5" s="29" t="s">
        <v>7</v>
      </c>
      <c r="D5" s="29" t="s">
        <v>8</v>
      </c>
      <c r="E5" s="53" t="s">
        <v>9</v>
      </c>
      <c r="F5" s="30" t="s">
        <v>490</v>
      </c>
      <c r="G5" s="31" t="s">
        <v>11</v>
      </c>
    </row>
    <row r="6" spans="1:9">
      <c r="A6" s="16" t="s">
        <v>12</v>
      </c>
      <c r="B6" s="16" t="s">
        <v>13</v>
      </c>
      <c r="C6" s="17" t="s">
        <v>14</v>
      </c>
      <c r="D6" s="18" t="s">
        <v>15</v>
      </c>
      <c r="E6" s="150">
        <v>3.5999999999999997E-2</v>
      </c>
      <c r="F6" s="19">
        <v>430.28</v>
      </c>
      <c r="G6" s="20">
        <f t="shared" ref="G6:G62" si="0">ROUND((E6*F6),2)</f>
        <v>15.49</v>
      </c>
    </row>
    <row r="7" spans="1:9" ht="30">
      <c r="A7" s="14" t="s">
        <v>12</v>
      </c>
      <c r="B7" s="14" t="s">
        <v>16</v>
      </c>
      <c r="C7" s="187" t="s">
        <v>826</v>
      </c>
      <c r="D7" s="13" t="s">
        <v>18</v>
      </c>
      <c r="E7" s="55">
        <v>108</v>
      </c>
      <c r="F7" s="3">
        <v>18.53</v>
      </c>
      <c r="G7" s="21">
        <f t="shared" si="0"/>
        <v>2001.24</v>
      </c>
    </row>
    <row r="8" spans="1:9" ht="45">
      <c r="A8" s="73" t="s">
        <v>12</v>
      </c>
      <c r="B8" s="73" t="s">
        <v>16</v>
      </c>
      <c r="C8" s="140" t="s">
        <v>541</v>
      </c>
      <c r="D8" s="13" t="s">
        <v>18</v>
      </c>
      <c r="E8" s="55">
        <f>E7</f>
        <v>108</v>
      </c>
      <c r="F8" s="113">
        <v>-5.99</v>
      </c>
      <c r="G8" s="21">
        <f t="shared" si="0"/>
        <v>-646.91999999999996</v>
      </c>
    </row>
    <row r="9" spans="1:9" ht="30">
      <c r="A9" s="14" t="s">
        <v>12</v>
      </c>
      <c r="B9" s="14" t="s">
        <v>19</v>
      </c>
      <c r="C9" s="2" t="s">
        <v>31</v>
      </c>
      <c r="D9" s="13" t="s">
        <v>27</v>
      </c>
      <c r="E9" s="157">
        <v>1</v>
      </c>
      <c r="F9" s="3">
        <v>9.6999999999999993</v>
      </c>
      <c r="G9" s="21">
        <f t="shared" si="0"/>
        <v>9.6999999999999993</v>
      </c>
    </row>
    <row r="10" spans="1:9" ht="15.75" thickBot="1">
      <c r="A10" s="14" t="s">
        <v>12</v>
      </c>
      <c r="B10" s="14" t="s">
        <v>21</v>
      </c>
      <c r="C10" s="2" t="s">
        <v>33</v>
      </c>
      <c r="D10" s="13" t="s">
        <v>27</v>
      </c>
      <c r="E10" s="157">
        <v>1</v>
      </c>
      <c r="F10" s="3">
        <v>60.65</v>
      </c>
      <c r="G10" s="21">
        <f t="shared" si="0"/>
        <v>60.65</v>
      </c>
    </row>
    <row r="11" spans="1:9" ht="50.25" customHeight="1" thickBot="1">
      <c r="A11" s="14" t="s">
        <v>12</v>
      </c>
      <c r="B11" s="14" t="s">
        <v>23</v>
      </c>
      <c r="C11" s="75" t="s">
        <v>44</v>
      </c>
      <c r="D11" s="13" t="s">
        <v>18</v>
      </c>
      <c r="E11" s="55">
        <v>0.01</v>
      </c>
      <c r="F11" s="3">
        <v>68</v>
      </c>
      <c r="G11" s="21">
        <f t="shared" si="0"/>
        <v>0.68</v>
      </c>
      <c r="H11" s="42" t="s">
        <v>56</v>
      </c>
      <c r="I11" s="43">
        <f>ROUND(SUM(G6:G11),2)</f>
        <v>1440.84</v>
      </c>
    </row>
    <row r="12" spans="1:9" s="6" customFormat="1" ht="30">
      <c r="A12" s="16" t="s">
        <v>57</v>
      </c>
      <c r="B12" s="16" t="s">
        <v>58</v>
      </c>
      <c r="C12" s="17" t="s">
        <v>59</v>
      </c>
      <c r="D12" s="18" t="s">
        <v>60</v>
      </c>
      <c r="E12" s="54">
        <v>295</v>
      </c>
      <c r="F12" s="27">
        <v>5.51</v>
      </c>
      <c r="G12" s="20">
        <f t="shared" si="0"/>
        <v>1625.45</v>
      </c>
      <c r="H12" s="7"/>
    </row>
    <row r="13" spans="1:9" s="6" customFormat="1" ht="30">
      <c r="A13" s="14" t="s">
        <v>57</v>
      </c>
      <c r="B13" s="70" t="s">
        <v>61</v>
      </c>
      <c r="C13" s="72" t="s">
        <v>499</v>
      </c>
      <c r="D13" s="76" t="s">
        <v>60</v>
      </c>
      <c r="E13" s="77">
        <v>262</v>
      </c>
      <c r="F13" s="78">
        <v>7.27</v>
      </c>
      <c r="G13" s="21">
        <f t="shared" si="0"/>
        <v>1904.74</v>
      </c>
      <c r="H13" s="7"/>
    </row>
    <row r="14" spans="1:9" s="6" customFormat="1" ht="30">
      <c r="A14" s="14" t="s">
        <v>57</v>
      </c>
      <c r="B14" s="14" t="s">
        <v>63</v>
      </c>
      <c r="C14" s="72" t="s">
        <v>463</v>
      </c>
      <c r="D14" s="76" t="s">
        <v>60</v>
      </c>
      <c r="E14" s="77">
        <v>264</v>
      </c>
      <c r="F14" s="78">
        <v>6.36</v>
      </c>
      <c r="G14" s="21">
        <f t="shared" si="0"/>
        <v>1679.04</v>
      </c>
      <c r="H14" s="7"/>
    </row>
    <row r="15" spans="1:9" s="6" customFormat="1">
      <c r="A15" s="14" t="s">
        <v>57</v>
      </c>
      <c r="B15" s="14" t="s">
        <v>65</v>
      </c>
      <c r="C15" s="189" t="s">
        <v>841</v>
      </c>
      <c r="D15" s="76" t="s">
        <v>52</v>
      </c>
      <c r="E15" s="77">
        <v>450</v>
      </c>
      <c r="F15" s="78">
        <v>0.74</v>
      </c>
      <c r="G15" s="21">
        <f t="shared" si="0"/>
        <v>333</v>
      </c>
      <c r="H15" s="7"/>
    </row>
    <row r="16" spans="1:9" s="6" customFormat="1" ht="30">
      <c r="A16" s="14" t="s">
        <v>57</v>
      </c>
      <c r="B16" s="14" t="s">
        <v>67</v>
      </c>
      <c r="C16" s="266" t="s">
        <v>912</v>
      </c>
      <c r="D16" s="76" t="s">
        <v>60</v>
      </c>
      <c r="E16" s="77">
        <v>138</v>
      </c>
      <c r="F16" s="78">
        <v>12.06</v>
      </c>
      <c r="G16" s="21">
        <f t="shared" si="0"/>
        <v>1664.28</v>
      </c>
      <c r="H16" s="7"/>
    </row>
    <row r="17" spans="1:9" s="6" customFormat="1">
      <c r="A17" s="14" t="s">
        <v>57</v>
      </c>
      <c r="B17" s="14" t="s">
        <v>69</v>
      </c>
      <c r="C17" s="72" t="s">
        <v>72</v>
      </c>
      <c r="D17" s="76" t="s">
        <v>52</v>
      </c>
      <c r="E17" s="77">
        <v>450</v>
      </c>
      <c r="F17" s="78">
        <v>1.3</v>
      </c>
      <c r="G17" s="21">
        <f t="shared" si="0"/>
        <v>585</v>
      </c>
      <c r="H17" s="7"/>
    </row>
    <row r="18" spans="1:9" s="6" customFormat="1" ht="30">
      <c r="A18" s="14" t="s">
        <v>57</v>
      </c>
      <c r="B18" s="14" t="s">
        <v>70</v>
      </c>
      <c r="C18" s="189" t="s">
        <v>64</v>
      </c>
      <c r="D18" s="76" t="s">
        <v>60</v>
      </c>
      <c r="E18" s="77">
        <v>12</v>
      </c>
      <c r="F18" s="78">
        <v>8.17</v>
      </c>
      <c r="G18" s="21">
        <f t="shared" si="0"/>
        <v>98.04</v>
      </c>
      <c r="H18" s="7"/>
    </row>
    <row r="19" spans="1:9" s="6" customFormat="1">
      <c r="A19" s="14" t="s">
        <v>57</v>
      </c>
      <c r="B19" s="73" t="s">
        <v>75</v>
      </c>
      <c r="C19" s="72" t="s">
        <v>76</v>
      </c>
      <c r="D19" s="76" t="s">
        <v>52</v>
      </c>
      <c r="E19" s="77">
        <v>299</v>
      </c>
      <c r="F19" s="78">
        <v>0.79</v>
      </c>
      <c r="G19" s="21">
        <f t="shared" si="0"/>
        <v>236.21</v>
      </c>
      <c r="H19" s="7"/>
    </row>
    <row r="20" spans="1:9" s="6" customFormat="1" ht="15.75" thickBot="1">
      <c r="A20" s="14" t="s">
        <v>57</v>
      </c>
      <c r="B20" s="73" t="s">
        <v>77</v>
      </c>
      <c r="C20" s="72" t="s">
        <v>78</v>
      </c>
      <c r="D20" s="76" t="s">
        <v>52</v>
      </c>
      <c r="E20" s="77">
        <v>33</v>
      </c>
      <c r="F20" s="78">
        <v>1.35</v>
      </c>
      <c r="G20" s="21">
        <f t="shared" si="0"/>
        <v>44.55</v>
      </c>
      <c r="H20" s="7"/>
    </row>
    <row r="21" spans="1:9" s="6" customFormat="1" ht="30" customHeight="1" thickBot="1">
      <c r="A21" s="70" t="s">
        <v>57</v>
      </c>
      <c r="B21" s="70" t="s">
        <v>79</v>
      </c>
      <c r="C21" s="75" t="s">
        <v>80</v>
      </c>
      <c r="D21" s="61" t="s">
        <v>52</v>
      </c>
      <c r="E21" s="81">
        <v>332</v>
      </c>
      <c r="F21" s="103">
        <v>2.2400000000000002</v>
      </c>
      <c r="G21" s="82">
        <f t="shared" si="0"/>
        <v>743.68</v>
      </c>
      <c r="H21" s="42" t="s">
        <v>81</v>
      </c>
      <c r="I21" s="43">
        <f>ROUND(SUM(G12:G21),2)</f>
        <v>8913.99</v>
      </c>
    </row>
    <row r="22" spans="1:9" s="6" customFormat="1" ht="45" customHeight="1">
      <c r="A22" s="96" t="s">
        <v>881</v>
      </c>
      <c r="B22" s="16" t="s">
        <v>83</v>
      </c>
      <c r="C22" s="17" t="s">
        <v>88</v>
      </c>
      <c r="D22" s="158"/>
      <c r="E22" s="159"/>
      <c r="F22" s="160"/>
      <c r="G22" s="161"/>
      <c r="H22" s="287" t="s">
        <v>464</v>
      </c>
    </row>
    <row r="23" spans="1:9" s="6" customFormat="1" ht="30">
      <c r="A23" s="14" t="s">
        <v>881</v>
      </c>
      <c r="B23" s="14" t="s">
        <v>507</v>
      </c>
      <c r="C23" s="72" t="s">
        <v>542</v>
      </c>
      <c r="D23" s="76" t="s">
        <v>60</v>
      </c>
      <c r="E23" s="77">
        <v>187</v>
      </c>
      <c r="F23" s="80">
        <v>17.989999999999998</v>
      </c>
      <c r="G23" s="21">
        <f t="shared" si="0"/>
        <v>3364.13</v>
      </c>
      <c r="H23" s="288"/>
    </row>
    <row r="24" spans="1:9" s="6" customFormat="1" ht="30">
      <c r="A24" s="14" t="s">
        <v>881</v>
      </c>
      <c r="B24" s="73" t="s">
        <v>509</v>
      </c>
      <c r="C24" s="72" t="s">
        <v>543</v>
      </c>
      <c r="D24" s="76" t="s">
        <v>60</v>
      </c>
      <c r="E24" s="77">
        <v>187</v>
      </c>
      <c r="F24" s="80"/>
      <c r="G24" s="21">
        <f t="shared" si="0"/>
        <v>0</v>
      </c>
      <c r="H24" s="288"/>
    </row>
    <row r="25" spans="1:9" s="6" customFormat="1" ht="30">
      <c r="A25" s="14" t="s">
        <v>881</v>
      </c>
      <c r="B25" s="73" t="s">
        <v>219</v>
      </c>
      <c r="C25" s="72" t="s">
        <v>95</v>
      </c>
      <c r="D25" s="162"/>
      <c r="E25" s="163"/>
      <c r="F25" s="164"/>
      <c r="G25" s="165"/>
      <c r="H25" s="288"/>
    </row>
    <row r="26" spans="1:9" s="6" customFormat="1" ht="30">
      <c r="A26" s="14" t="s">
        <v>881</v>
      </c>
      <c r="B26" s="73" t="s">
        <v>510</v>
      </c>
      <c r="C26" s="72" t="s">
        <v>544</v>
      </c>
      <c r="D26" s="76" t="s">
        <v>52</v>
      </c>
      <c r="E26" s="195">
        <v>331</v>
      </c>
      <c r="F26" s="80"/>
      <c r="G26" s="21">
        <f t="shared" si="0"/>
        <v>0</v>
      </c>
      <c r="H26" s="288"/>
    </row>
    <row r="27" spans="1:9" s="6" customFormat="1" ht="30">
      <c r="A27" s="14" t="s">
        <v>881</v>
      </c>
      <c r="B27" s="73" t="s">
        <v>512</v>
      </c>
      <c r="C27" s="72" t="s">
        <v>99</v>
      </c>
      <c r="D27" s="76" t="s">
        <v>52</v>
      </c>
      <c r="E27" s="195">
        <v>331</v>
      </c>
      <c r="F27" s="80">
        <v>13.4</v>
      </c>
      <c r="G27" s="21">
        <f t="shared" si="0"/>
        <v>4435.3999999999996</v>
      </c>
      <c r="H27" s="288"/>
    </row>
    <row r="28" spans="1:9" s="6" customFormat="1" ht="30">
      <c r="A28" s="14" t="s">
        <v>881</v>
      </c>
      <c r="B28" s="73" t="s">
        <v>221</v>
      </c>
      <c r="C28" s="72" t="s">
        <v>101</v>
      </c>
      <c r="D28" s="76" t="s">
        <v>52</v>
      </c>
      <c r="E28" s="195">
        <v>282</v>
      </c>
      <c r="F28" s="80">
        <v>17.45</v>
      </c>
      <c r="G28" s="21">
        <f t="shared" si="0"/>
        <v>4920.8999999999996</v>
      </c>
      <c r="H28" s="288"/>
    </row>
    <row r="29" spans="1:9" s="6" customFormat="1" ht="30">
      <c r="A29" s="14" t="s">
        <v>881</v>
      </c>
      <c r="B29" s="73" t="s">
        <v>223</v>
      </c>
      <c r="C29" s="72" t="s">
        <v>103</v>
      </c>
      <c r="D29" s="76" t="s">
        <v>52</v>
      </c>
      <c r="E29" s="195">
        <v>282</v>
      </c>
      <c r="F29" s="80">
        <v>0.26</v>
      </c>
      <c r="G29" s="21">
        <f t="shared" si="0"/>
        <v>73.319999999999993</v>
      </c>
      <c r="H29" s="288"/>
    </row>
    <row r="30" spans="1:9" s="6" customFormat="1" ht="30">
      <c r="A30" s="14" t="s">
        <v>881</v>
      </c>
      <c r="B30" s="73" t="s">
        <v>225</v>
      </c>
      <c r="C30" s="72" t="s">
        <v>105</v>
      </c>
      <c r="D30" s="76" t="s">
        <v>52</v>
      </c>
      <c r="E30" s="195">
        <v>281</v>
      </c>
      <c r="F30" s="80">
        <v>16</v>
      </c>
      <c r="G30" s="21">
        <f t="shared" si="0"/>
        <v>4496</v>
      </c>
      <c r="H30" s="288"/>
    </row>
    <row r="31" spans="1:9" s="6" customFormat="1" ht="30">
      <c r="A31" s="14" t="s">
        <v>881</v>
      </c>
      <c r="B31" s="73" t="s">
        <v>227</v>
      </c>
      <c r="C31" s="72" t="s">
        <v>107</v>
      </c>
      <c r="D31" s="76" t="s">
        <v>52</v>
      </c>
      <c r="E31" s="195">
        <v>281</v>
      </c>
      <c r="F31" s="80">
        <v>0.32</v>
      </c>
      <c r="G31" s="21">
        <f t="shared" si="0"/>
        <v>89.92</v>
      </c>
      <c r="H31" s="288"/>
    </row>
    <row r="32" spans="1:9" s="6" customFormat="1" ht="30">
      <c r="A32" s="14" t="s">
        <v>881</v>
      </c>
      <c r="B32" s="73" t="s">
        <v>229</v>
      </c>
      <c r="C32" s="72" t="s">
        <v>109</v>
      </c>
      <c r="D32" s="76" t="s">
        <v>52</v>
      </c>
      <c r="E32" s="195">
        <v>280</v>
      </c>
      <c r="F32" s="80">
        <v>11.89</v>
      </c>
      <c r="G32" s="21">
        <f t="shared" si="0"/>
        <v>3329.2</v>
      </c>
      <c r="H32" s="288"/>
    </row>
    <row r="33" spans="1:9" s="6" customFormat="1" ht="50.25" customHeight="1">
      <c r="A33" s="14" t="s">
        <v>881</v>
      </c>
      <c r="B33" s="73" t="s">
        <v>230</v>
      </c>
      <c r="C33" s="2" t="s">
        <v>111</v>
      </c>
      <c r="D33" s="13" t="s">
        <v>52</v>
      </c>
      <c r="E33" s="188">
        <v>280</v>
      </c>
      <c r="F33" s="80">
        <v>0.28000000000000003</v>
      </c>
      <c r="G33" s="21">
        <f t="shared" ref="G33" si="1">ROUND((E33*F33),2)</f>
        <v>78.400000000000006</v>
      </c>
      <c r="H33" s="288"/>
      <c r="I33" s="44"/>
    </row>
    <row r="34" spans="1:9" s="6" customFormat="1" ht="43.5" customHeight="1" thickBot="1">
      <c r="A34" s="190" t="s">
        <v>881</v>
      </c>
      <c r="B34" s="197" t="s">
        <v>231</v>
      </c>
      <c r="C34" s="187" t="s">
        <v>295</v>
      </c>
      <c r="D34" s="186" t="s">
        <v>40</v>
      </c>
      <c r="E34" s="188">
        <v>7</v>
      </c>
      <c r="F34" s="80">
        <v>1.98</v>
      </c>
      <c r="G34" s="21">
        <f t="shared" si="0"/>
        <v>13.86</v>
      </c>
      <c r="H34" s="288"/>
    </row>
    <row r="35" spans="1:9" s="6" customFormat="1" ht="43.5" customHeight="1">
      <c r="A35" s="16" t="s">
        <v>882</v>
      </c>
      <c r="B35" s="16" t="s">
        <v>83</v>
      </c>
      <c r="C35" s="17" t="s">
        <v>113</v>
      </c>
      <c r="D35" s="158"/>
      <c r="E35" s="159"/>
      <c r="F35" s="166"/>
      <c r="G35" s="161"/>
      <c r="H35" s="288"/>
    </row>
    <row r="36" spans="1:9" s="6" customFormat="1" ht="43.5" customHeight="1">
      <c r="A36" s="14" t="s">
        <v>882</v>
      </c>
      <c r="B36" s="14" t="s">
        <v>507</v>
      </c>
      <c r="C36" s="2" t="s">
        <v>545</v>
      </c>
      <c r="D36" s="13" t="s">
        <v>60</v>
      </c>
      <c r="E36" s="77">
        <v>158</v>
      </c>
      <c r="F36" s="4"/>
      <c r="G36" s="21">
        <f t="shared" si="0"/>
        <v>0</v>
      </c>
      <c r="H36" s="288"/>
    </row>
    <row r="37" spans="1:9" s="6" customFormat="1" ht="43.5" customHeight="1">
      <c r="A37" s="14" t="s">
        <v>882</v>
      </c>
      <c r="B37" s="73" t="s">
        <v>509</v>
      </c>
      <c r="C37" s="2" t="s">
        <v>115</v>
      </c>
      <c r="D37" s="13" t="s">
        <v>60</v>
      </c>
      <c r="E37" s="77">
        <v>158</v>
      </c>
      <c r="F37" s="4"/>
      <c r="G37" s="21">
        <f t="shared" si="0"/>
        <v>0</v>
      </c>
      <c r="H37" s="288"/>
    </row>
    <row r="38" spans="1:9" s="6" customFormat="1" ht="43.5" customHeight="1">
      <c r="A38" s="14" t="s">
        <v>882</v>
      </c>
      <c r="B38" s="73" t="s">
        <v>219</v>
      </c>
      <c r="C38" s="72" t="s">
        <v>237</v>
      </c>
      <c r="D38" s="162"/>
      <c r="E38" s="163"/>
      <c r="F38" s="167"/>
      <c r="G38" s="165"/>
      <c r="H38" s="288"/>
    </row>
    <row r="39" spans="1:9" s="6" customFormat="1" ht="43.5" customHeight="1">
      <c r="A39" s="14" t="s">
        <v>882</v>
      </c>
      <c r="B39" s="73" t="s">
        <v>510</v>
      </c>
      <c r="C39" s="72" t="s">
        <v>514</v>
      </c>
      <c r="D39" s="76" t="s">
        <v>52</v>
      </c>
      <c r="E39" s="195">
        <v>331</v>
      </c>
      <c r="F39" s="4"/>
      <c r="G39" s="21">
        <f t="shared" si="0"/>
        <v>0</v>
      </c>
      <c r="H39" s="288"/>
    </row>
    <row r="40" spans="1:9" s="6" customFormat="1" ht="43.5" customHeight="1">
      <c r="A40" s="14" t="s">
        <v>882</v>
      </c>
      <c r="B40" s="73" t="s">
        <v>512</v>
      </c>
      <c r="C40" s="72" t="s">
        <v>118</v>
      </c>
      <c r="D40" s="76" t="s">
        <v>52</v>
      </c>
      <c r="E40" s="195">
        <v>331</v>
      </c>
      <c r="F40" s="4"/>
      <c r="G40" s="21">
        <f t="shared" si="0"/>
        <v>0</v>
      </c>
      <c r="H40" s="288"/>
    </row>
    <row r="41" spans="1:9" s="6" customFormat="1" ht="43.5" customHeight="1">
      <c r="A41" s="14" t="s">
        <v>882</v>
      </c>
      <c r="B41" s="73" t="s">
        <v>221</v>
      </c>
      <c r="C41" s="72" t="s">
        <v>101</v>
      </c>
      <c r="D41" s="76" t="s">
        <v>52</v>
      </c>
      <c r="E41" s="195">
        <v>282</v>
      </c>
      <c r="F41" s="4"/>
      <c r="G41" s="21">
        <f t="shared" si="0"/>
        <v>0</v>
      </c>
      <c r="H41" s="288"/>
    </row>
    <row r="42" spans="1:9" s="6" customFormat="1" ht="43.5" customHeight="1">
      <c r="A42" s="14" t="s">
        <v>882</v>
      </c>
      <c r="B42" s="73" t="s">
        <v>223</v>
      </c>
      <c r="C42" s="72" t="s">
        <v>103</v>
      </c>
      <c r="D42" s="76" t="s">
        <v>52</v>
      </c>
      <c r="E42" s="195">
        <v>282</v>
      </c>
      <c r="F42" s="4"/>
      <c r="G42" s="21">
        <f t="shared" si="0"/>
        <v>0</v>
      </c>
      <c r="H42" s="288"/>
    </row>
    <row r="43" spans="1:9" s="6" customFormat="1" ht="51" customHeight="1">
      <c r="A43" s="14" t="s">
        <v>882</v>
      </c>
      <c r="B43" s="73" t="s">
        <v>225</v>
      </c>
      <c r="C43" s="72" t="s">
        <v>105</v>
      </c>
      <c r="D43" s="76" t="s">
        <v>52</v>
      </c>
      <c r="E43" s="195">
        <v>281</v>
      </c>
      <c r="F43" s="4"/>
      <c r="G43" s="21">
        <f t="shared" si="0"/>
        <v>0</v>
      </c>
      <c r="H43" s="288"/>
    </row>
    <row r="44" spans="1:9" s="6" customFormat="1" ht="46.5" customHeight="1">
      <c r="A44" s="14" t="s">
        <v>882</v>
      </c>
      <c r="B44" s="73" t="s">
        <v>227</v>
      </c>
      <c r="C44" s="93" t="s">
        <v>107</v>
      </c>
      <c r="D44" s="88" t="s">
        <v>52</v>
      </c>
      <c r="E44" s="195">
        <v>281</v>
      </c>
      <c r="F44" s="98"/>
      <c r="G44" s="21">
        <f t="shared" si="0"/>
        <v>0</v>
      </c>
      <c r="H44" s="288"/>
      <c r="I44" s="252"/>
    </row>
    <row r="45" spans="1:9" s="6" customFormat="1" ht="46.5" customHeight="1">
      <c r="A45" s="14" t="s">
        <v>882</v>
      </c>
      <c r="B45" s="73" t="s">
        <v>229</v>
      </c>
      <c r="C45" s="2" t="s">
        <v>109</v>
      </c>
      <c r="D45" s="13" t="s">
        <v>52</v>
      </c>
      <c r="E45" s="195">
        <v>280</v>
      </c>
      <c r="F45" s="4"/>
      <c r="G45" s="97">
        <f t="shared" si="0"/>
        <v>0</v>
      </c>
      <c r="H45" s="288"/>
      <c r="I45" s="252"/>
    </row>
    <row r="46" spans="1:9" s="6" customFormat="1" ht="35.450000000000003" customHeight="1" thickBot="1">
      <c r="A46" s="14" t="s">
        <v>882</v>
      </c>
      <c r="B46" s="73" t="s">
        <v>230</v>
      </c>
      <c r="C46" s="2" t="s">
        <v>111</v>
      </c>
      <c r="D46" s="13" t="s">
        <v>52</v>
      </c>
      <c r="E46" s="188">
        <v>280</v>
      </c>
      <c r="F46" s="4"/>
      <c r="G46" s="97">
        <f t="shared" ref="G46" si="2">ROUND((E46*F46),2)</f>
        <v>0</v>
      </c>
      <c r="H46" s="289"/>
      <c r="I46" s="253"/>
    </row>
    <row r="47" spans="1:9" s="6" customFormat="1" ht="30.6" customHeight="1" thickBot="1">
      <c r="A47" s="190" t="s">
        <v>882</v>
      </c>
      <c r="B47" s="197" t="s">
        <v>231</v>
      </c>
      <c r="C47" s="187" t="s">
        <v>295</v>
      </c>
      <c r="D47" s="186" t="s">
        <v>40</v>
      </c>
      <c r="E47" s="188">
        <v>7</v>
      </c>
      <c r="F47" s="4"/>
      <c r="G47" s="97">
        <f t="shared" si="0"/>
        <v>0</v>
      </c>
      <c r="H47" s="130" t="s">
        <v>85</v>
      </c>
      <c r="I47" s="129">
        <f>ROUND(SUM(G23:G47),2)</f>
        <v>20801.13</v>
      </c>
    </row>
    <row r="48" spans="1:9" s="6" customFormat="1" ht="47.25" customHeight="1">
      <c r="A48" s="105" t="s">
        <v>515</v>
      </c>
      <c r="B48" s="16" t="s">
        <v>87</v>
      </c>
      <c r="C48" s="17" t="s">
        <v>122</v>
      </c>
      <c r="D48" s="158"/>
      <c r="E48" s="159"/>
      <c r="F48" s="180"/>
      <c r="G48" s="177"/>
      <c r="H48" s="294" t="s">
        <v>495</v>
      </c>
      <c r="I48" s="44"/>
    </row>
    <row r="49" spans="1:9" s="6" customFormat="1" ht="47.25" customHeight="1">
      <c r="A49" s="108" t="s">
        <v>515</v>
      </c>
      <c r="B49" s="73" t="s">
        <v>90</v>
      </c>
      <c r="C49" s="72" t="s">
        <v>516</v>
      </c>
      <c r="D49" s="76" t="s">
        <v>60</v>
      </c>
      <c r="E49" s="77">
        <v>74</v>
      </c>
      <c r="F49" s="4">
        <v>14.41</v>
      </c>
      <c r="G49" s="21">
        <f>ROUND((E49*F49),2)</f>
        <v>1066.3399999999999</v>
      </c>
      <c r="H49" s="294"/>
      <c r="I49" s="44"/>
    </row>
    <row r="50" spans="1:9" s="6" customFormat="1" ht="34.9" customHeight="1">
      <c r="A50" s="108" t="s">
        <v>515</v>
      </c>
      <c r="B50" s="73" t="s">
        <v>92</v>
      </c>
      <c r="C50" s="72" t="s">
        <v>127</v>
      </c>
      <c r="D50" s="76" t="s">
        <v>60</v>
      </c>
      <c r="E50" s="77">
        <v>74</v>
      </c>
      <c r="F50" s="4"/>
      <c r="G50" s="21">
        <f t="shared" si="0"/>
        <v>0</v>
      </c>
      <c r="H50" s="294"/>
      <c r="I50" s="44"/>
    </row>
    <row r="51" spans="1:9" s="6" customFormat="1" ht="15.75" thickBot="1">
      <c r="A51" s="108" t="s">
        <v>515</v>
      </c>
      <c r="B51" s="73" t="s">
        <v>94</v>
      </c>
      <c r="C51" s="72" t="s">
        <v>129</v>
      </c>
      <c r="D51" s="162"/>
      <c r="E51" s="163"/>
      <c r="F51" s="178"/>
      <c r="G51" s="165"/>
      <c r="H51" s="295"/>
      <c r="I51" s="44"/>
    </row>
    <row r="52" spans="1:9" s="6" customFormat="1" ht="47.25" customHeight="1" thickBot="1">
      <c r="A52" s="108" t="s">
        <v>515</v>
      </c>
      <c r="B52" s="73" t="s">
        <v>96</v>
      </c>
      <c r="C52" s="189" t="s">
        <v>837</v>
      </c>
      <c r="D52" s="76" t="s">
        <v>52</v>
      </c>
      <c r="E52" s="77">
        <v>91</v>
      </c>
      <c r="F52" s="102">
        <v>5.7</v>
      </c>
      <c r="G52" s="21">
        <f t="shared" si="0"/>
        <v>518.70000000000005</v>
      </c>
      <c r="H52" s="42" t="s">
        <v>119</v>
      </c>
      <c r="I52" s="43">
        <f>ROUND(SUM(G48:G53),2)</f>
        <v>1585.04</v>
      </c>
    </row>
    <row r="53" spans="1:9" s="6" customFormat="1" ht="45.75" thickBot="1">
      <c r="A53" s="92" t="s">
        <v>515</v>
      </c>
      <c r="B53" s="94" t="s">
        <v>98</v>
      </c>
      <c r="C53" s="192" t="s">
        <v>831</v>
      </c>
      <c r="D53" s="85" t="s">
        <v>52</v>
      </c>
      <c r="E53" s="86">
        <v>91</v>
      </c>
      <c r="F53" s="132"/>
      <c r="G53" s="26">
        <f t="shared" si="0"/>
        <v>0</v>
      </c>
      <c r="H53" s="7"/>
    </row>
    <row r="54" spans="1:9" s="6" customFormat="1" ht="30">
      <c r="A54" s="108" t="s">
        <v>517</v>
      </c>
      <c r="B54" s="73" t="s">
        <v>121</v>
      </c>
      <c r="C54" s="72" t="s">
        <v>135</v>
      </c>
      <c r="D54" s="76" t="s">
        <v>27</v>
      </c>
      <c r="E54" s="172">
        <v>1</v>
      </c>
      <c r="F54" s="80">
        <v>194.98</v>
      </c>
      <c r="G54" s="79">
        <f t="shared" si="0"/>
        <v>194.98</v>
      </c>
      <c r="H54" s="7"/>
    </row>
    <row r="55" spans="1:9" s="6" customFormat="1" ht="30">
      <c r="A55" s="108" t="s">
        <v>517</v>
      </c>
      <c r="B55" s="73" t="s">
        <v>128</v>
      </c>
      <c r="C55" s="72" t="s">
        <v>137</v>
      </c>
      <c r="D55" s="76" t="s">
        <v>27</v>
      </c>
      <c r="E55" s="172">
        <v>2</v>
      </c>
      <c r="F55" s="80">
        <v>100.32</v>
      </c>
      <c r="G55" s="21">
        <f t="shared" si="0"/>
        <v>200.64</v>
      </c>
      <c r="H55" s="7"/>
    </row>
    <row r="56" spans="1:9" s="6" customFormat="1" ht="30">
      <c r="A56" s="108" t="s">
        <v>517</v>
      </c>
      <c r="B56" s="73" t="s">
        <v>241</v>
      </c>
      <c r="C56" s="72" t="s">
        <v>143</v>
      </c>
      <c r="D56" s="76" t="s">
        <v>27</v>
      </c>
      <c r="E56" s="172">
        <v>2</v>
      </c>
      <c r="F56" s="80">
        <v>20.02</v>
      </c>
      <c r="G56" s="21">
        <f t="shared" si="0"/>
        <v>40.04</v>
      </c>
      <c r="H56" s="7"/>
    </row>
    <row r="57" spans="1:9" s="6" customFormat="1" ht="30">
      <c r="A57" s="108" t="s">
        <v>517</v>
      </c>
      <c r="B57" s="73" t="s">
        <v>243</v>
      </c>
      <c r="C57" s="72" t="s">
        <v>518</v>
      </c>
      <c r="D57" s="76" t="s">
        <v>40</v>
      </c>
      <c r="E57" s="77">
        <v>59</v>
      </c>
      <c r="F57" s="80">
        <v>2.37</v>
      </c>
      <c r="G57" s="21">
        <f t="shared" si="0"/>
        <v>139.83000000000001</v>
      </c>
      <c r="H57" s="7"/>
    </row>
    <row r="58" spans="1:9" s="6" customFormat="1" ht="30">
      <c r="A58" s="108" t="s">
        <v>517</v>
      </c>
      <c r="B58" s="73" t="s">
        <v>245</v>
      </c>
      <c r="C58" s="72" t="s">
        <v>519</v>
      </c>
      <c r="D58" s="76" t="s">
        <v>52</v>
      </c>
      <c r="E58" s="77">
        <v>2.7</v>
      </c>
      <c r="F58" s="80">
        <v>27.16</v>
      </c>
      <c r="G58" s="21">
        <f t="shared" si="0"/>
        <v>73.33</v>
      </c>
      <c r="H58" s="7"/>
    </row>
    <row r="59" spans="1:9" s="6" customFormat="1" ht="30">
      <c r="A59" s="108" t="s">
        <v>517</v>
      </c>
      <c r="B59" s="73" t="s">
        <v>520</v>
      </c>
      <c r="C59" s="189" t="s">
        <v>886</v>
      </c>
      <c r="D59" s="76" t="s">
        <v>40</v>
      </c>
      <c r="E59" s="77">
        <v>1</v>
      </c>
      <c r="F59" s="80">
        <v>157.53</v>
      </c>
      <c r="G59" s="21">
        <f t="shared" si="0"/>
        <v>157.53</v>
      </c>
      <c r="H59" s="7"/>
    </row>
    <row r="60" spans="1:9" s="6" customFormat="1" ht="47.25" customHeight="1" thickBot="1">
      <c r="A60" s="108" t="s">
        <v>517</v>
      </c>
      <c r="B60" s="73" t="s">
        <v>521</v>
      </c>
      <c r="C60" s="189" t="s">
        <v>887</v>
      </c>
      <c r="D60" s="76" t="s">
        <v>40</v>
      </c>
      <c r="E60" s="77">
        <v>8</v>
      </c>
      <c r="F60" s="80">
        <v>98.2</v>
      </c>
      <c r="G60" s="21">
        <f t="shared" si="0"/>
        <v>785.6</v>
      </c>
      <c r="H60" s="7"/>
    </row>
    <row r="61" spans="1:9" s="6" customFormat="1" ht="47.25" customHeight="1" thickBot="1">
      <c r="A61" s="108" t="s">
        <v>517</v>
      </c>
      <c r="B61" s="73" t="s">
        <v>522</v>
      </c>
      <c r="C61" s="189" t="s">
        <v>873</v>
      </c>
      <c r="D61" s="76" t="s">
        <v>40</v>
      </c>
      <c r="E61" s="77">
        <v>71</v>
      </c>
      <c r="F61" s="80">
        <v>32.64</v>
      </c>
      <c r="G61" s="21">
        <f t="shared" si="0"/>
        <v>2317.44</v>
      </c>
      <c r="H61" s="42" t="s">
        <v>132</v>
      </c>
      <c r="I61" s="43">
        <f>ROUND(SUM(G54:G62),2)</f>
        <v>14162.79</v>
      </c>
    </row>
    <row r="62" spans="1:9" ht="47.25" customHeight="1" thickBot="1">
      <c r="A62" s="92" t="s">
        <v>517</v>
      </c>
      <c r="B62" s="94" t="s">
        <v>523</v>
      </c>
      <c r="C62" s="23" t="s">
        <v>447</v>
      </c>
      <c r="D62" s="24" t="s">
        <v>52</v>
      </c>
      <c r="E62" s="56">
        <v>115</v>
      </c>
      <c r="F62" s="33">
        <v>89.16</v>
      </c>
      <c r="G62" s="26">
        <f t="shared" si="0"/>
        <v>10253.4</v>
      </c>
      <c r="H62" s="34"/>
      <c r="I62" s="44"/>
    </row>
    <row r="63" spans="1:9" ht="45.6" customHeight="1" thickBot="1">
      <c r="A63" s="46"/>
      <c r="B63" s="46"/>
      <c r="C63" s="46"/>
      <c r="D63" s="45"/>
      <c r="E63" s="58"/>
      <c r="F63" s="110" t="s">
        <v>546</v>
      </c>
      <c r="G63" s="111">
        <f>SUM(G6:G62)</f>
        <v>46903.790000000008</v>
      </c>
    </row>
    <row r="64" spans="1:9">
      <c r="A64" s="49"/>
      <c r="B64" s="49"/>
      <c r="C64" s="48"/>
      <c r="D64" s="48"/>
      <c r="E64" s="59"/>
      <c r="F64" s="48"/>
      <c r="G64" s="47"/>
    </row>
  </sheetData>
  <mergeCells count="5">
    <mergeCell ref="A1:G1"/>
    <mergeCell ref="A3:G3"/>
    <mergeCell ref="A4:G4"/>
    <mergeCell ref="H48:H51"/>
    <mergeCell ref="H22:H46"/>
  </mergeCells>
  <phoneticPr fontId="9"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1B713-4041-4B94-89C5-16ECA9FF0496}">
  <dimension ref="A1:I60"/>
  <sheetViews>
    <sheetView topLeftCell="C47" zoomScale="85" zoomScaleNormal="85" workbookViewId="0">
      <selection activeCell="F54" sqref="F54:F58"/>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9" ht="40.15" customHeight="1">
      <c r="A1" s="282" t="s">
        <v>2</v>
      </c>
      <c r="B1" s="282"/>
      <c r="C1" s="282"/>
      <c r="D1" s="282"/>
      <c r="E1" s="282"/>
      <c r="F1" s="282"/>
      <c r="G1" s="282"/>
    </row>
    <row r="2" spans="1:9" ht="21.75" customHeight="1" thickBot="1">
      <c r="A2" s="1"/>
      <c r="B2" s="1"/>
      <c r="C2" s="1"/>
      <c r="D2" s="1"/>
      <c r="E2" s="52"/>
      <c r="F2" s="1"/>
      <c r="G2" s="1"/>
    </row>
    <row r="3" spans="1:9" ht="21.75" customHeight="1">
      <c r="A3" s="283" t="s">
        <v>3</v>
      </c>
      <c r="B3" s="283"/>
      <c r="C3" s="283"/>
      <c r="D3" s="283"/>
      <c r="E3" s="283"/>
      <c r="F3" s="283"/>
      <c r="G3" s="284"/>
    </row>
    <row r="4" spans="1:9" ht="21.75" customHeight="1">
      <c r="A4" s="285" t="s">
        <v>547</v>
      </c>
      <c r="B4" s="285"/>
      <c r="C4" s="285"/>
      <c r="D4" s="285"/>
      <c r="E4" s="285"/>
      <c r="F4" s="285"/>
      <c r="G4" s="286"/>
    </row>
    <row r="5" spans="1:9" ht="43.5" thickBot="1">
      <c r="A5" s="29" t="s">
        <v>5</v>
      </c>
      <c r="B5" s="29" t="s">
        <v>6</v>
      </c>
      <c r="C5" s="29" t="s">
        <v>7</v>
      </c>
      <c r="D5" s="29" t="s">
        <v>8</v>
      </c>
      <c r="E5" s="53" t="s">
        <v>9</v>
      </c>
      <c r="F5" s="30" t="s">
        <v>490</v>
      </c>
      <c r="G5" s="31" t="s">
        <v>11</v>
      </c>
    </row>
    <row r="6" spans="1:9">
      <c r="A6" s="16" t="s">
        <v>12</v>
      </c>
      <c r="B6" s="16" t="s">
        <v>13</v>
      </c>
      <c r="C6" s="17" t="s">
        <v>14</v>
      </c>
      <c r="D6" s="18" t="s">
        <v>15</v>
      </c>
      <c r="E6" s="150">
        <v>2.1999999999999999E-2</v>
      </c>
      <c r="F6" s="19">
        <v>430.91</v>
      </c>
      <c r="G6" s="20">
        <f t="shared" ref="G6:G58" si="0">ROUND((E6*F6),2)</f>
        <v>9.48</v>
      </c>
    </row>
    <row r="7" spans="1:9" ht="30">
      <c r="A7" s="14" t="s">
        <v>12</v>
      </c>
      <c r="B7" s="14" t="s">
        <v>16</v>
      </c>
      <c r="C7" s="187" t="s">
        <v>827</v>
      </c>
      <c r="D7" s="13" t="s">
        <v>18</v>
      </c>
      <c r="E7" s="55">
        <v>45</v>
      </c>
      <c r="F7" s="3">
        <v>18.53</v>
      </c>
      <c r="G7" s="21">
        <f t="shared" si="0"/>
        <v>833.85</v>
      </c>
    </row>
    <row r="8" spans="1:9" ht="45">
      <c r="A8" s="14" t="s">
        <v>12</v>
      </c>
      <c r="B8" s="14" t="s">
        <v>19</v>
      </c>
      <c r="C8" s="140" t="s">
        <v>22</v>
      </c>
      <c r="D8" s="14" t="s">
        <v>18</v>
      </c>
      <c r="E8" s="145">
        <f>E7</f>
        <v>45</v>
      </c>
      <c r="F8" s="3">
        <v>-5.99</v>
      </c>
      <c r="G8" s="21">
        <f t="shared" si="0"/>
        <v>-269.55</v>
      </c>
      <c r="H8" s="147"/>
    </row>
    <row r="9" spans="1:9" ht="30">
      <c r="A9" s="14" t="s">
        <v>12</v>
      </c>
      <c r="B9" s="14" t="s">
        <v>21</v>
      </c>
      <c r="C9" s="2" t="s">
        <v>31</v>
      </c>
      <c r="D9" s="13" t="s">
        <v>27</v>
      </c>
      <c r="E9" s="157">
        <v>1</v>
      </c>
      <c r="F9" s="3">
        <v>9.6999999999999993</v>
      </c>
      <c r="G9" s="21">
        <f t="shared" si="0"/>
        <v>9.6999999999999993</v>
      </c>
    </row>
    <row r="10" spans="1:9" ht="15.75" thickBot="1">
      <c r="A10" s="14" t="s">
        <v>12</v>
      </c>
      <c r="B10" s="14" t="s">
        <v>23</v>
      </c>
      <c r="C10" s="2" t="s">
        <v>33</v>
      </c>
      <c r="D10" s="13" t="s">
        <v>27</v>
      </c>
      <c r="E10" s="157">
        <v>1</v>
      </c>
      <c r="F10" s="3">
        <v>60.65</v>
      </c>
      <c r="G10" s="21">
        <f t="shared" si="0"/>
        <v>60.65</v>
      </c>
    </row>
    <row r="11" spans="1:9" ht="50.25" customHeight="1" thickBot="1">
      <c r="A11" s="14" t="s">
        <v>12</v>
      </c>
      <c r="B11" s="14" t="s">
        <v>25</v>
      </c>
      <c r="C11" s="75" t="s">
        <v>44</v>
      </c>
      <c r="D11" s="13" t="s">
        <v>18</v>
      </c>
      <c r="E11" s="55">
        <v>0.01</v>
      </c>
      <c r="F11" s="3">
        <v>68</v>
      </c>
      <c r="G11" s="21">
        <f t="shared" si="0"/>
        <v>0.68</v>
      </c>
      <c r="H11" s="42" t="s">
        <v>56</v>
      </c>
      <c r="I11" s="43">
        <f>ROUND(SUM(G6:G11),2)</f>
        <v>644.80999999999995</v>
      </c>
    </row>
    <row r="12" spans="1:9" s="6" customFormat="1" ht="30">
      <c r="A12" s="16" t="s">
        <v>57</v>
      </c>
      <c r="B12" s="16" t="s">
        <v>58</v>
      </c>
      <c r="C12" s="17" t="s">
        <v>59</v>
      </c>
      <c r="D12" s="18" t="s">
        <v>60</v>
      </c>
      <c r="E12" s="54">
        <v>195</v>
      </c>
      <c r="F12" s="27">
        <v>5.51</v>
      </c>
      <c r="G12" s="20">
        <f t="shared" si="0"/>
        <v>1074.45</v>
      </c>
      <c r="H12" s="7"/>
    </row>
    <row r="13" spans="1:9" s="6" customFormat="1" ht="30">
      <c r="A13" s="14" t="s">
        <v>57</v>
      </c>
      <c r="B13" s="70" t="s">
        <v>61</v>
      </c>
      <c r="C13" s="72" t="s">
        <v>462</v>
      </c>
      <c r="D13" s="76" t="s">
        <v>60</v>
      </c>
      <c r="E13" s="77">
        <v>170</v>
      </c>
      <c r="F13" s="78">
        <v>7.27</v>
      </c>
      <c r="G13" s="21">
        <f t="shared" si="0"/>
        <v>1235.9000000000001</v>
      </c>
      <c r="H13" s="7"/>
    </row>
    <row r="14" spans="1:9" s="6" customFormat="1" ht="30">
      <c r="A14" s="14" t="s">
        <v>57</v>
      </c>
      <c r="B14" s="14" t="s">
        <v>63</v>
      </c>
      <c r="C14" s="72" t="s">
        <v>463</v>
      </c>
      <c r="D14" s="76" t="s">
        <v>60</v>
      </c>
      <c r="E14" s="77">
        <v>162</v>
      </c>
      <c r="F14" s="78">
        <v>6.36</v>
      </c>
      <c r="G14" s="21">
        <f t="shared" si="0"/>
        <v>1030.32</v>
      </c>
      <c r="H14" s="7"/>
    </row>
    <row r="15" spans="1:9" s="6" customFormat="1">
      <c r="A15" s="14" t="s">
        <v>57</v>
      </c>
      <c r="B15" s="14" t="s">
        <v>65</v>
      </c>
      <c r="C15" s="189" t="s">
        <v>841</v>
      </c>
      <c r="D15" s="76" t="s">
        <v>52</v>
      </c>
      <c r="E15" s="77">
        <v>276</v>
      </c>
      <c r="F15" s="78">
        <v>0.74</v>
      </c>
      <c r="G15" s="21">
        <f t="shared" si="0"/>
        <v>204.24</v>
      </c>
      <c r="H15" s="7"/>
    </row>
    <row r="16" spans="1:9" s="6" customFormat="1" ht="30">
      <c r="A16" s="14" t="s">
        <v>57</v>
      </c>
      <c r="B16" s="14" t="s">
        <v>67</v>
      </c>
      <c r="C16" s="266" t="s">
        <v>912</v>
      </c>
      <c r="D16" s="76" t="s">
        <v>60</v>
      </c>
      <c r="E16" s="77">
        <v>85</v>
      </c>
      <c r="F16" s="78">
        <v>12.06</v>
      </c>
      <c r="G16" s="21">
        <f t="shared" si="0"/>
        <v>1025.0999999999999</v>
      </c>
      <c r="H16" s="7"/>
    </row>
    <row r="17" spans="1:9" s="6" customFormat="1">
      <c r="A17" s="14" t="s">
        <v>57</v>
      </c>
      <c r="B17" s="14" t="s">
        <v>69</v>
      </c>
      <c r="C17" s="72" t="s">
        <v>72</v>
      </c>
      <c r="D17" s="76" t="s">
        <v>52</v>
      </c>
      <c r="E17" s="77">
        <v>276</v>
      </c>
      <c r="F17" s="78">
        <v>1.3</v>
      </c>
      <c r="G17" s="21">
        <f t="shared" si="0"/>
        <v>358.8</v>
      </c>
      <c r="H17" s="7"/>
    </row>
    <row r="18" spans="1:9" s="6" customFormat="1" ht="30">
      <c r="A18" s="14" t="s">
        <v>57</v>
      </c>
      <c r="B18" s="14" t="s">
        <v>70</v>
      </c>
      <c r="C18" s="189" t="s">
        <v>64</v>
      </c>
      <c r="D18" s="76" t="s">
        <v>60</v>
      </c>
      <c r="E18" s="77">
        <v>11</v>
      </c>
      <c r="F18" s="78">
        <v>8.17</v>
      </c>
      <c r="G18" s="21">
        <f t="shared" si="0"/>
        <v>89.87</v>
      </c>
      <c r="H18" s="7"/>
    </row>
    <row r="19" spans="1:9" s="6" customFormat="1">
      <c r="A19" s="14" t="s">
        <v>57</v>
      </c>
      <c r="B19" s="73" t="s">
        <v>75</v>
      </c>
      <c r="C19" s="72" t="s">
        <v>76</v>
      </c>
      <c r="D19" s="76" t="s">
        <v>52</v>
      </c>
      <c r="E19" s="77">
        <v>226</v>
      </c>
      <c r="F19" s="78">
        <v>0.79</v>
      </c>
      <c r="G19" s="21">
        <f t="shared" si="0"/>
        <v>178.54</v>
      </c>
      <c r="H19" s="7"/>
    </row>
    <row r="20" spans="1:9" s="6" customFormat="1" ht="15.75" thickBot="1">
      <c r="A20" s="14" t="s">
        <v>57</v>
      </c>
      <c r="B20" s="73" t="s">
        <v>77</v>
      </c>
      <c r="C20" s="72" t="s">
        <v>78</v>
      </c>
      <c r="D20" s="76" t="s">
        <v>52</v>
      </c>
      <c r="E20" s="77">
        <v>25</v>
      </c>
      <c r="F20" s="78">
        <v>1.35</v>
      </c>
      <c r="G20" s="21">
        <f t="shared" si="0"/>
        <v>33.75</v>
      </c>
      <c r="H20" s="7"/>
    </row>
    <row r="21" spans="1:9" s="6" customFormat="1" ht="30" customHeight="1" thickBot="1">
      <c r="A21" s="70" t="s">
        <v>57</v>
      </c>
      <c r="B21" s="70" t="s">
        <v>79</v>
      </c>
      <c r="C21" s="75" t="s">
        <v>80</v>
      </c>
      <c r="D21" s="61" t="s">
        <v>52</v>
      </c>
      <c r="E21" s="81">
        <v>251</v>
      </c>
      <c r="F21" s="103">
        <v>2.2400000000000002</v>
      </c>
      <c r="G21" s="82">
        <f t="shared" si="0"/>
        <v>562.24</v>
      </c>
      <c r="H21" s="42" t="s">
        <v>81</v>
      </c>
      <c r="I21" s="43">
        <f>ROUND(SUM(G12:G21),2)</f>
        <v>5793.21</v>
      </c>
    </row>
    <row r="22" spans="1:9" s="6" customFormat="1" ht="45" customHeight="1">
      <c r="A22" s="96" t="s">
        <v>881</v>
      </c>
      <c r="B22" s="16" t="s">
        <v>83</v>
      </c>
      <c r="C22" s="17" t="s">
        <v>88</v>
      </c>
      <c r="D22" s="158"/>
      <c r="E22" s="159"/>
      <c r="F22" s="160"/>
      <c r="G22" s="161"/>
      <c r="H22" s="277" t="s">
        <v>464</v>
      </c>
    </row>
    <row r="23" spans="1:9" s="6" customFormat="1" ht="30">
      <c r="A23" s="14" t="s">
        <v>881</v>
      </c>
      <c r="B23" s="14" t="s">
        <v>507</v>
      </c>
      <c r="C23" s="72" t="s">
        <v>548</v>
      </c>
      <c r="D23" s="76" t="s">
        <v>60</v>
      </c>
      <c r="E23" s="77">
        <v>112</v>
      </c>
      <c r="F23" s="80">
        <v>17.989999999999998</v>
      </c>
      <c r="G23" s="21">
        <f t="shared" si="0"/>
        <v>2014.88</v>
      </c>
      <c r="H23" s="278"/>
    </row>
    <row r="24" spans="1:9" s="6" customFormat="1" ht="30">
      <c r="A24" s="14" t="s">
        <v>881</v>
      </c>
      <c r="B24" s="73" t="s">
        <v>509</v>
      </c>
      <c r="C24" s="72" t="s">
        <v>93</v>
      </c>
      <c r="D24" s="76" t="s">
        <v>60</v>
      </c>
      <c r="E24" s="77">
        <v>112</v>
      </c>
      <c r="F24" s="80"/>
      <c r="G24" s="21">
        <f t="shared" si="0"/>
        <v>0</v>
      </c>
      <c r="H24" s="278"/>
    </row>
    <row r="25" spans="1:9" s="6" customFormat="1" ht="30">
      <c r="A25" s="14" t="s">
        <v>881</v>
      </c>
      <c r="B25" s="73" t="s">
        <v>219</v>
      </c>
      <c r="C25" s="72" t="s">
        <v>95</v>
      </c>
      <c r="D25" s="162"/>
      <c r="E25" s="163"/>
      <c r="F25" s="164"/>
      <c r="G25" s="165"/>
      <c r="H25" s="278"/>
    </row>
    <row r="26" spans="1:9" s="6" customFormat="1" ht="45">
      <c r="A26" s="14" t="s">
        <v>881</v>
      </c>
      <c r="B26" s="73" t="s">
        <v>510</v>
      </c>
      <c r="C26" s="72" t="s">
        <v>549</v>
      </c>
      <c r="D26" s="76" t="s">
        <v>52</v>
      </c>
      <c r="E26" s="77">
        <v>165</v>
      </c>
      <c r="F26" s="80"/>
      <c r="G26" s="21">
        <f t="shared" si="0"/>
        <v>0</v>
      </c>
      <c r="H26" s="278"/>
    </row>
    <row r="27" spans="1:9" s="6" customFormat="1" ht="30">
      <c r="A27" s="14" t="s">
        <v>881</v>
      </c>
      <c r="B27" s="73" t="s">
        <v>512</v>
      </c>
      <c r="C27" s="72" t="s">
        <v>99</v>
      </c>
      <c r="D27" s="76" t="s">
        <v>52</v>
      </c>
      <c r="E27" s="77">
        <v>165</v>
      </c>
      <c r="F27" s="80">
        <v>14.72</v>
      </c>
      <c r="G27" s="21">
        <f t="shared" si="0"/>
        <v>2428.8000000000002</v>
      </c>
      <c r="H27" s="278"/>
    </row>
    <row r="28" spans="1:9" s="6" customFormat="1" ht="30">
      <c r="A28" s="14" t="s">
        <v>881</v>
      </c>
      <c r="B28" s="73" t="s">
        <v>221</v>
      </c>
      <c r="C28" s="72" t="s">
        <v>101</v>
      </c>
      <c r="D28" s="76" t="s">
        <v>52</v>
      </c>
      <c r="E28" s="77">
        <v>138</v>
      </c>
      <c r="F28" s="80">
        <v>17.45</v>
      </c>
      <c r="G28" s="21">
        <f t="shared" si="0"/>
        <v>2408.1</v>
      </c>
      <c r="H28" s="278"/>
    </row>
    <row r="29" spans="1:9" s="6" customFormat="1" ht="30">
      <c r="A29" s="14" t="s">
        <v>881</v>
      </c>
      <c r="B29" s="73" t="s">
        <v>223</v>
      </c>
      <c r="C29" s="72" t="s">
        <v>103</v>
      </c>
      <c r="D29" s="76" t="s">
        <v>52</v>
      </c>
      <c r="E29" s="77">
        <v>138</v>
      </c>
      <c r="F29" s="80">
        <v>0.26</v>
      </c>
      <c r="G29" s="21">
        <f t="shared" si="0"/>
        <v>35.880000000000003</v>
      </c>
      <c r="H29" s="278"/>
    </row>
    <row r="30" spans="1:9" s="6" customFormat="1" ht="30">
      <c r="A30" s="14" t="s">
        <v>881</v>
      </c>
      <c r="B30" s="73" t="s">
        <v>225</v>
      </c>
      <c r="C30" s="72" t="s">
        <v>105</v>
      </c>
      <c r="D30" s="76" t="s">
        <v>52</v>
      </c>
      <c r="E30" s="77">
        <v>137</v>
      </c>
      <c r="F30" s="80">
        <v>16.28</v>
      </c>
      <c r="G30" s="21">
        <f t="shared" si="0"/>
        <v>2230.36</v>
      </c>
      <c r="H30" s="278"/>
    </row>
    <row r="31" spans="1:9" s="6" customFormat="1" ht="30">
      <c r="A31" s="14" t="s">
        <v>881</v>
      </c>
      <c r="B31" s="73" t="s">
        <v>227</v>
      </c>
      <c r="C31" s="72" t="s">
        <v>107</v>
      </c>
      <c r="D31" s="76" t="s">
        <v>52</v>
      </c>
      <c r="E31" s="77">
        <v>137</v>
      </c>
      <c r="F31" s="80">
        <v>0.32</v>
      </c>
      <c r="G31" s="21">
        <f t="shared" si="0"/>
        <v>43.84</v>
      </c>
      <c r="H31" s="278"/>
    </row>
    <row r="32" spans="1:9" s="6" customFormat="1" ht="30">
      <c r="A32" s="14" t="s">
        <v>881</v>
      </c>
      <c r="B32" s="73" t="s">
        <v>229</v>
      </c>
      <c r="C32" s="72" t="s">
        <v>109</v>
      </c>
      <c r="D32" s="76" t="s">
        <v>52</v>
      </c>
      <c r="E32" s="77">
        <v>136</v>
      </c>
      <c r="F32" s="80">
        <v>11.89</v>
      </c>
      <c r="G32" s="21">
        <f t="shared" si="0"/>
        <v>1617.04</v>
      </c>
      <c r="H32" s="278"/>
    </row>
    <row r="33" spans="1:9" s="6" customFormat="1" ht="50.25" customHeight="1">
      <c r="A33" s="14" t="s">
        <v>881</v>
      </c>
      <c r="B33" s="73" t="s">
        <v>230</v>
      </c>
      <c r="C33" s="2" t="s">
        <v>111</v>
      </c>
      <c r="D33" s="13" t="s">
        <v>52</v>
      </c>
      <c r="E33" s="55">
        <v>136</v>
      </c>
      <c r="F33" s="80">
        <v>0.28000000000000003</v>
      </c>
      <c r="G33" s="21">
        <f t="shared" si="0"/>
        <v>38.08</v>
      </c>
      <c r="H33" s="278"/>
      <c r="I33" s="44"/>
    </row>
    <row r="34" spans="1:9" s="6" customFormat="1" ht="50.25" customHeight="1" thickBot="1">
      <c r="A34" s="14" t="s">
        <v>881</v>
      </c>
      <c r="B34" s="73" t="s">
        <v>231</v>
      </c>
      <c r="C34" s="189" t="s">
        <v>838</v>
      </c>
      <c r="D34" s="76" t="s">
        <v>52</v>
      </c>
      <c r="E34" s="77">
        <v>72</v>
      </c>
      <c r="F34" s="90">
        <v>4.3</v>
      </c>
      <c r="G34" s="21">
        <f t="shared" si="0"/>
        <v>309.60000000000002</v>
      </c>
      <c r="H34" s="278"/>
      <c r="I34" s="44"/>
    </row>
    <row r="35" spans="1:9" s="6" customFormat="1" ht="43.5" customHeight="1">
      <c r="A35" s="16" t="s">
        <v>882</v>
      </c>
      <c r="B35" s="16" t="s">
        <v>83</v>
      </c>
      <c r="C35" s="17" t="s">
        <v>113</v>
      </c>
      <c r="D35" s="158"/>
      <c r="E35" s="159"/>
      <c r="F35" s="166"/>
      <c r="G35" s="161"/>
      <c r="H35" s="278"/>
    </row>
    <row r="36" spans="1:9" s="6" customFormat="1" ht="43.5" customHeight="1">
      <c r="A36" s="14" t="s">
        <v>882</v>
      </c>
      <c r="B36" s="14" t="s">
        <v>507</v>
      </c>
      <c r="C36" s="2" t="s">
        <v>550</v>
      </c>
      <c r="D36" s="13" t="s">
        <v>60</v>
      </c>
      <c r="E36" s="77">
        <v>94</v>
      </c>
      <c r="F36" s="4"/>
      <c r="G36" s="21">
        <f t="shared" si="0"/>
        <v>0</v>
      </c>
      <c r="H36" s="278"/>
    </row>
    <row r="37" spans="1:9" s="6" customFormat="1" ht="43.5" customHeight="1">
      <c r="A37" s="14" t="s">
        <v>882</v>
      </c>
      <c r="B37" s="73" t="s">
        <v>509</v>
      </c>
      <c r="C37" s="2" t="s">
        <v>115</v>
      </c>
      <c r="D37" s="13" t="s">
        <v>60</v>
      </c>
      <c r="E37" s="77">
        <v>94</v>
      </c>
      <c r="F37" s="4"/>
      <c r="G37" s="21">
        <f t="shared" si="0"/>
        <v>0</v>
      </c>
      <c r="H37" s="278"/>
    </row>
    <row r="38" spans="1:9" s="6" customFormat="1" ht="43.5" customHeight="1">
      <c r="A38" s="14" t="s">
        <v>882</v>
      </c>
      <c r="B38" s="73" t="s">
        <v>219</v>
      </c>
      <c r="C38" s="72" t="s">
        <v>237</v>
      </c>
      <c r="D38" s="162"/>
      <c r="E38" s="163"/>
      <c r="F38" s="167"/>
      <c r="G38" s="165"/>
      <c r="H38" s="278"/>
    </row>
    <row r="39" spans="1:9" s="6" customFormat="1" ht="43.5" customHeight="1">
      <c r="A39" s="14" t="s">
        <v>882</v>
      </c>
      <c r="B39" s="73" t="s">
        <v>510</v>
      </c>
      <c r="C39" s="72" t="s">
        <v>514</v>
      </c>
      <c r="D39" s="76" t="s">
        <v>52</v>
      </c>
      <c r="E39" s="77">
        <v>165</v>
      </c>
      <c r="F39" s="4"/>
      <c r="G39" s="21">
        <f t="shared" si="0"/>
        <v>0</v>
      </c>
      <c r="H39" s="278"/>
    </row>
    <row r="40" spans="1:9" s="6" customFormat="1" ht="43.5" customHeight="1">
      <c r="A40" s="14" t="s">
        <v>882</v>
      </c>
      <c r="B40" s="73" t="s">
        <v>512</v>
      </c>
      <c r="C40" s="72" t="s">
        <v>118</v>
      </c>
      <c r="D40" s="76" t="s">
        <v>52</v>
      </c>
      <c r="E40" s="77">
        <v>165</v>
      </c>
      <c r="F40" s="4"/>
      <c r="G40" s="21">
        <f t="shared" si="0"/>
        <v>0</v>
      </c>
      <c r="H40" s="278"/>
    </row>
    <row r="41" spans="1:9" s="6" customFormat="1" ht="43.5" customHeight="1">
      <c r="A41" s="14" t="s">
        <v>882</v>
      </c>
      <c r="B41" s="73" t="s">
        <v>221</v>
      </c>
      <c r="C41" s="72" t="s">
        <v>101</v>
      </c>
      <c r="D41" s="76" t="s">
        <v>52</v>
      </c>
      <c r="E41" s="77">
        <v>138</v>
      </c>
      <c r="F41" s="4"/>
      <c r="G41" s="21">
        <f t="shared" si="0"/>
        <v>0</v>
      </c>
      <c r="H41" s="278"/>
    </row>
    <row r="42" spans="1:9" s="6" customFormat="1" ht="43.5" customHeight="1">
      <c r="A42" s="14" t="s">
        <v>882</v>
      </c>
      <c r="B42" s="73" t="s">
        <v>223</v>
      </c>
      <c r="C42" s="72" t="s">
        <v>103</v>
      </c>
      <c r="D42" s="76" t="s">
        <v>52</v>
      </c>
      <c r="E42" s="77">
        <v>137</v>
      </c>
      <c r="F42" s="4"/>
      <c r="G42" s="21">
        <f t="shared" si="0"/>
        <v>0</v>
      </c>
      <c r="H42" s="278"/>
    </row>
    <row r="43" spans="1:9" s="6" customFormat="1" ht="43.5" customHeight="1">
      <c r="A43" s="14" t="s">
        <v>882</v>
      </c>
      <c r="B43" s="73" t="s">
        <v>225</v>
      </c>
      <c r="C43" s="72" t="s">
        <v>105</v>
      </c>
      <c r="D43" s="76" t="s">
        <v>52</v>
      </c>
      <c r="E43" s="77">
        <v>137</v>
      </c>
      <c r="F43" s="4"/>
      <c r="G43" s="21">
        <f t="shared" si="0"/>
        <v>0</v>
      </c>
      <c r="H43" s="278"/>
    </row>
    <row r="44" spans="1:9" s="6" customFormat="1" ht="51" customHeight="1">
      <c r="A44" s="14" t="s">
        <v>882</v>
      </c>
      <c r="B44" s="73" t="s">
        <v>227</v>
      </c>
      <c r="C44" s="93" t="s">
        <v>107</v>
      </c>
      <c r="D44" s="88" t="s">
        <v>52</v>
      </c>
      <c r="E44" s="89">
        <v>136</v>
      </c>
      <c r="F44" s="98"/>
      <c r="G44" s="21">
        <f t="shared" si="0"/>
        <v>0</v>
      </c>
      <c r="H44" s="278"/>
    </row>
    <row r="45" spans="1:9" s="6" customFormat="1" ht="46.5" customHeight="1">
      <c r="A45" s="14" t="s">
        <v>882</v>
      </c>
      <c r="B45" s="73" t="s">
        <v>229</v>
      </c>
      <c r="C45" s="2" t="s">
        <v>109</v>
      </c>
      <c r="D45" s="13" t="s">
        <v>52</v>
      </c>
      <c r="E45" s="55">
        <v>136</v>
      </c>
      <c r="F45" s="4"/>
      <c r="G45" s="97">
        <f t="shared" si="0"/>
        <v>0</v>
      </c>
      <c r="H45" s="278"/>
    </row>
    <row r="46" spans="1:9" s="6" customFormat="1" ht="46.5" customHeight="1" thickBot="1">
      <c r="A46" s="14" t="s">
        <v>882</v>
      </c>
      <c r="B46" s="73" t="s">
        <v>230</v>
      </c>
      <c r="C46" s="2" t="s">
        <v>111</v>
      </c>
      <c r="D46" s="13" t="s">
        <v>52</v>
      </c>
      <c r="E46" s="55">
        <v>136</v>
      </c>
      <c r="F46" s="4"/>
      <c r="G46" s="97">
        <f t="shared" si="0"/>
        <v>0</v>
      </c>
      <c r="H46" s="279"/>
    </row>
    <row r="47" spans="1:9" s="6" customFormat="1" ht="47.25" customHeight="1" thickBot="1">
      <c r="A47" s="99" t="s">
        <v>882</v>
      </c>
      <c r="B47" s="83" t="s">
        <v>231</v>
      </c>
      <c r="C47" s="227" t="s">
        <v>838</v>
      </c>
      <c r="D47" s="61" t="s">
        <v>52</v>
      </c>
      <c r="E47" s="81">
        <v>72</v>
      </c>
      <c r="F47" s="98"/>
      <c r="G47" s="82">
        <f>ROUND((E47*F47),2)</f>
        <v>0</v>
      </c>
      <c r="H47" s="130" t="s">
        <v>85</v>
      </c>
      <c r="I47" s="129">
        <f>ROUND(SUM(G22:G47),2)</f>
        <v>11126.58</v>
      </c>
    </row>
    <row r="48" spans="1:9" s="6" customFormat="1" ht="16.5" customHeight="1">
      <c r="A48" s="105" t="s">
        <v>515</v>
      </c>
      <c r="B48" s="16" t="s">
        <v>87</v>
      </c>
      <c r="C48" s="17" t="s">
        <v>122</v>
      </c>
      <c r="D48" s="158"/>
      <c r="E48" s="159"/>
      <c r="F48" s="180"/>
      <c r="G48" s="177"/>
      <c r="H48" s="294" t="s">
        <v>495</v>
      </c>
      <c r="I48" s="44"/>
    </row>
    <row r="49" spans="1:9" s="6" customFormat="1" ht="47.25" customHeight="1">
      <c r="A49" s="108" t="s">
        <v>515</v>
      </c>
      <c r="B49" s="73" t="s">
        <v>90</v>
      </c>
      <c r="C49" s="72" t="s">
        <v>551</v>
      </c>
      <c r="D49" s="76" t="s">
        <v>60</v>
      </c>
      <c r="E49" s="77">
        <v>36</v>
      </c>
      <c r="F49" s="4">
        <v>14.41</v>
      </c>
      <c r="G49" s="21">
        <f>ROUND((E49*F49),2)</f>
        <v>518.76</v>
      </c>
      <c r="H49" s="294"/>
      <c r="I49" s="44"/>
    </row>
    <row r="50" spans="1:9" s="6" customFormat="1" ht="47.25" customHeight="1">
      <c r="A50" s="108" t="s">
        <v>515</v>
      </c>
      <c r="B50" s="73" t="s">
        <v>92</v>
      </c>
      <c r="C50" s="72" t="s">
        <v>127</v>
      </c>
      <c r="D50" s="76" t="s">
        <v>60</v>
      </c>
      <c r="E50" s="77">
        <v>36</v>
      </c>
      <c r="F50" s="4"/>
      <c r="G50" s="21">
        <f t="shared" si="0"/>
        <v>0</v>
      </c>
      <c r="H50" s="294"/>
      <c r="I50" s="44"/>
    </row>
    <row r="51" spans="1:9" s="6" customFormat="1" ht="17.25" customHeight="1">
      <c r="A51" s="108" t="s">
        <v>515</v>
      </c>
      <c r="B51" s="73" t="s">
        <v>94</v>
      </c>
      <c r="C51" s="72" t="s">
        <v>129</v>
      </c>
      <c r="D51" s="162"/>
      <c r="E51" s="163"/>
      <c r="F51" s="178"/>
      <c r="G51" s="165"/>
      <c r="H51" s="294"/>
      <c r="I51" s="44"/>
    </row>
    <row r="52" spans="1:9" s="6" customFormat="1" ht="47.25" customHeight="1" thickBot="1">
      <c r="A52" s="108" t="s">
        <v>515</v>
      </c>
      <c r="B52" s="73" t="s">
        <v>96</v>
      </c>
      <c r="C52" s="189" t="s">
        <v>837</v>
      </c>
      <c r="D52" s="76" t="s">
        <v>52</v>
      </c>
      <c r="E52" s="77">
        <v>44</v>
      </c>
      <c r="F52" s="102">
        <v>5.7</v>
      </c>
      <c r="G52" s="21">
        <f t="shared" si="0"/>
        <v>250.8</v>
      </c>
      <c r="H52" s="294"/>
      <c r="I52" s="44"/>
    </row>
    <row r="53" spans="1:9" s="6" customFormat="1" ht="47.25" customHeight="1" thickBot="1">
      <c r="A53" s="92" t="s">
        <v>515</v>
      </c>
      <c r="B53" s="94" t="s">
        <v>98</v>
      </c>
      <c r="C53" s="192" t="s">
        <v>831</v>
      </c>
      <c r="D53" s="85" t="s">
        <v>52</v>
      </c>
      <c r="E53" s="86">
        <v>44</v>
      </c>
      <c r="F53" s="132"/>
      <c r="G53" s="26">
        <f t="shared" si="0"/>
        <v>0</v>
      </c>
      <c r="H53" s="42" t="s">
        <v>119</v>
      </c>
      <c r="I53" s="43">
        <f>ROUND(SUM(G48:G53),2)</f>
        <v>769.56</v>
      </c>
    </row>
    <row r="54" spans="1:9" s="6" customFormat="1" ht="30">
      <c r="A54" s="108" t="s">
        <v>517</v>
      </c>
      <c r="B54" s="73" t="s">
        <v>121</v>
      </c>
      <c r="C54" s="72" t="s">
        <v>135</v>
      </c>
      <c r="D54" s="76" t="s">
        <v>27</v>
      </c>
      <c r="E54" s="172">
        <v>1</v>
      </c>
      <c r="F54" s="80">
        <v>194.89</v>
      </c>
      <c r="G54" s="79">
        <f t="shared" si="0"/>
        <v>194.89</v>
      </c>
      <c r="H54" s="7"/>
    </row>
    <row r="55" spans="1:9" s="6" customFormat="1" ht="30">
      <c r="A55" s="108" t="s">
        <v>517</v>
      </c>
      <c r="B55" s="73" t="s">
        <v>128</v>
      </c>
      <c r="C55" s="72" t="s">
        <v>137</v>
      </c>
      <c r="D55" s="76" t="s">
        <v>27</v>
      </c>
      <c r="E55" s="172">
        <v>2</v>
      </c>
      <c r="F55" s="80">
        <v>100.26</v>
      </c>
      <c r="G55" s="21">
        <f t="shared" si="0"/>
        <v>200.52</v>
      </c>
      <c r="H55" s="7"/>
    </row>
    <row r="56" spans="1:9" s="6" customFormat="1" ht="30">
      <c r="A56" s="108" t="s">
        <v>517</v>
      </c>
      <c r="B56" s="73" t="s">
        <v>241</v>
      </c>
      <c r="C56" s="72" t="s">
        <v>518</v>
      </c>
      <c r="D56" s="76" t="s">
        <v>40</v>
      </c>
      <c r="E56" s="77">
        <v>22</v>
      </c>
      <c r="F56" s="80">
        <v>2.37</v>
      </c>
      <c r="G56" s="21">
        <f t="shared" si="0"/>
        <v>52.14</v>
      </c>
      <c r="H56" s="7"/>
    </row>
    <row r="57" spans="1:9" s="6" customFormat="1" ht="45.75" thickBot="1">
      <c r="A57" s="108" t="s">
        <v>517</v>
      </c>
      <c r="B57" s="73" t="s">
        <v>243</v>
      </c>
      <c r="C57" s="189" t="s">
        <v>873</v>
      </c>
      <c r="D57" s="76" t="s">
        <v>40</v>
      </c>
      <c r="E57" s="77">
        <v>45</v>
      </c>
      <c r="F57" s="80">
        <v>28.51</v>
      </c>
      <c r="G57" s="21">
        <f t="shared" si="0"/>
        <v>1282.95</v>
      </c>
      <c r="H57" s="7"/>
    </row>
    <row r="58" spans="1:9" s="6" customFormat="1" ht="47.25" customHeight="1" thickBot="1">
      <c r="A58" s="92" t="s">
        <v>517</v>
      </c>
      <c r="B58" s="94" t="s">
        <v>245</v>
      </c>
      <c r="C58" s="23" t="s">
        <v>447</v>
      </c>
      <c r="D58" s="24" t="s">
        <v>52</v>
      </c>
      <c r="E58" s="56">
        <v>52</v>
      </c>
      <c r="F58" s="33">
        <v>86.28</v>
      </c>
      <c r="G58" s="26">
        <f t="shared" si="0"/>
        <v>4486.5600000000004</v>
      </c>
      <c r="H58" s="42" t="s">
        <v>132</v>
      </c>
      <c r="I58" s="43">
        <f>ROUND(SUM(G54:G58),2)</f>
        <v>6217.06</v>
      </c>
    </row>
    <row r="59" spans="1:9" ht="47.25" customHeight="1" thickBot="1">
      <c r="A59" s="46"/>
      <c r="B59" s="46"/>
      <c r="C59" s="46"/>
      <c r="D59" s="45"/>
      <c r="E59" s="58"/>
      <c r="F59" s="110" t="s">
        <v>552</v>
      </c>
      <c r="G59" s="111">
        <f>SUM(G6:G58)</f>
        <v>24551.22</v>
      </c>
      <c r="H59" s="34"/>
      <c r="I59" s="44"/>
    </row>
    <row r="60" spans="1:9" ht="20.25" customHeight="1">
      <c r="A60" s="49"/>
      <c r="B60" s="49"/>
      <c r="C60" s="48"/>
      <c r="D60" s="48"/>
      <c r="E60" s="59"/>
      <c r="F60" s="48"/>
      <c r="G60" s="47"/>
    </row>
  </sheetData>
  <mergeCells count="5">
    <mergeCell ref="H48:H52"/>
    <mergeCell ref="A1:G1"/>
    <mergeCell ref="A3:G3"/>
    <mergeCell ref="A4:G4"/>
    <mergeCell ref="H22:H46"/>
  </mergeCells>
  <phoneticPr fontId="9"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612CD1DD78C240B18A4589678E1057" ma:contentTypeVersion="3" ma:contentTypeDescription="Create a new document." ma:contentTypeScope="" ma:versionID="000de0818fa0a735cee62d0f3559c8ff">
  <xsd:schema xmlns:xsd="http://www.w3.org/2001/XMLSchema" xmlns:xs="http://www.w3.org/2001/XMLSchema" xmlns:p="http://schemas.microsoft.com/office/2006/metadata/properties" xmlns:ns2="59b6c843-57d0-420a-85cc-987abbf0473e" targetNamespace="http://schemas.microsoft.com/office/2006/metadata/properties" ma:root="true" ma:fieldsID="cd90e16d084eeafe4f637c0f648d85d8" ns2:_="">
    <xsd:import namespace="59b6c843-57d0-420a-85cc-987abbf0473e"/>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b6c843-57d0-420a-85cc-987abbf047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14C9A8-F45F-4621-8DC0-2F13E8D2D0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b6c843-57d0-420a-85cc-987abbf047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8EDE1D7-A91D-404E-8E60-A4A6D3B11FD0}">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061A414-2CE1-4010-B805-32AD540096D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14</vt:i4>
      </vt:variant>
    </vt:vector>
  </HeadingPairs>
  <TitlesOfParts>
    <vt:vector size="14" baseType="lpstr">
      <vt:lpstr>DKŽ_S1</vt:lpstr>
      <vt:lpstr>DKŽ_S2</vt:lpstr>
      <vt:lpstr>DKŽ_S3</vt:lpstr>
      <vt:lpstr>DKŽ_S4</vt:lpstr>
      <vt:lpstr>DKŽ_S5</vt:lpstr>
      <vt:lpstr>DKŽ_S6</vt:lpstr>
      <vt:lpstr>DKŽ_S7</vt:lpstr>
      <vt:lpstr>DKŽ_S8</vt:lpstr>
      <vt:lpstr>DKŽ_S9</vt:lpstr>
      <vt:lpstr>DKŽ_S10</vt:lpstr>
      <vt:lpstr>DKŽ_S11</vt:lpstr>
      <vt:lpstr>DKŽ_E2</vt:lpstr>
      <vt:lpstr>DKŽ_M</vt:lpstr>
      <vt:lpstr>santrauka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Mantas Kuoja</cp:lastModifiedBy>
  <cp:revision/>
  <dcterms:created xsi:type="dcterms:W3CDTF">2020-10-05T14:48:34Z</dcterms:created>
  <dcterms:modified xsi:type="dcterms:W3CDTF">2023-12-15T07:11:05Z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0x01010074612CD1DD78C240B18A4589678E1057</vt:lpwstr>
  </property>
</Properties>
</file>